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Referat12\EU\Beratung\Timesheets\HEU\"/>
    </mc:Choice>
  </mc:AlternateContent>
  <bookViews>
    <workbookView xWindow="0" yWindow="495" windowWidth="28800" windowHeight="16140" firstSheet="2" activeTab="14"/>
  </bookViews>
  <sheets>
    <sheet name="Instructions" sheetId="1" r:id="rId1"/>
    <sheet name="Start Data" sheetId="2" r:id="rId2"/>
    <sheet name="Example" sheetId="22" r:id="rId3"/>
    <sheet name="January" sheetId="3" r:id="rId4"/>
    <sheet name="February" sheetId="10" r:id="rId5"/>
    <sheet name="March" sheetId="23" r:id="rId6"/>
    <sheet name="April" sheetId="24" r:id="rId7"/>
    <sheet name="May" sheetId="25" r:id="rId8"/>
    <sheet name="June" sheetId="26" r:id="rId9"/>
    <sheet name="July" sheetId="15" r:id="rId10"/>
    <sheet name="August" sheetId="16" r:id="rId11"/>
    <sheet name="September" sheetId="27" r:id="rId12"/>
    <sheet name="October" sheetId="28" r:id="rId13"/>
    <sheet name="November" sheetId="29" r:id="rId14"/>
    <sheet name="December" sheetId="30" r:id="rId15"/>
    <sheet name="SumDayperYear" sheetId="31" r:id="rId16"/>
    <sheet name="Feiertage" sheetId="4" state="hidden" r:id="rId17"/>
    <sheet name="Jahresübersicht" sheetId="5" state="hidden" r:id="rId18"/>
  </sheets>
  <definedNames>
    <definedName name="_xlnm.Print_Area" localSheetId="6">April!$B$2:$AI$41</definedName>
    <definedName name="_xlnm.Print_Area" localSheetId="10">August!$B$2:$AI$41</definedName>
    <definedName name="_xlnm.Print_Area" localSheetId="14">December!$B$2:$AI$41</definedName>
    <definedName name="_xlnm.Print_Area" localSheetId="4">February!$B$2:$AI$41</definedName>
    <definedName name="_xlnm.Print_Area" localSheetId="3">January!$B$2:$AI$41</definedName>
    <definedName name="_xlnm.Print_Area" localSheetId="9">July!$B$2:$AI$41</definedName>
    <definedName name="_xlnm.Print_Area" localSheetId="8">June!$B$2:$AI$41</definedName>
    <definedName name="_xlnm.Print_Area" localSheetId="5">March!$B$2:$AI$41</definedName>
    <definedName name="_xlnm.Print_Area" localSheetId="7">May!$B$2:$AI$41</definedName>
    <definedName name="_xlnm.Print_Area" localSheetId="13">November!$B$2:$AI$41</definedName>
    <definedName name="_xlnm.Print_Area" localSheetId="12">October!$B$2:$AI$41</definedName>
    <definedName name="_xlnm.Print_Area" localSheetId="11">September!$B$2:$AI$41</definedName>
    <definedName name="Schleswig_Holstein">Feiertage!$B$3:$B$21</definedName>
  </definedNames>
  <calcPr calcId="162913"/>
</workbook>
</file>

<file path=xl/calcChain.xml><?xml version="1.0" encoding="utf-8"?>
<calcChain xmlns="http://schemas.openxmlformats.org/spreadsheetml/2006/main">
  <c r="B32" i="31" l="1"/>
  <c r="B33" i="31"/>
  <c r="B34" i="31"/>
  <c r="B35" i="31"/>
  <c r="B36" i="31"/>
  <c r="B37" i="31"/>
  <c r="B38" i="31"/>
  <c r="B39" i="31"/>
  <c r="B40" i="31"/>
  <c r="B41" i="31"/>
  <c r="B42" i="31"/>
  <c r="B43" i="31"/>
  <c r="B44" i="31"/>
  <c r="B45" i="31"/>
  <c r="B31" i="31"/>
  <c r="AI15" i="3" l="1"/>
  <c r="F19" i="2" l="1"/>
  <c r="F20" i="2"/>
  <c r="F21" i="2"/>
  <c r="F22" i="2"/>
  <c r="F23" i="2"/>
  <c r="F24" i="2"/>
  <c r="F25" i="2"/>
  <c r="F26" i="2"/>
  <c r="F27" i="2"/>
  <c r="F28" i="2"/>
  <c r="F29" i="2"/>
  <c r="F18" i="2"/>
  <c r="D18" i="2"/>
  <c r="D19" i="2"/>
  <c r="D20" i="2"/>
  <c r="D21" i="2"/>
  <c r="D22" i="2"/>
  <c r="D23" i="2"/>
  <c r="D24" i="2"/>
  <c r="D25" i="2"/>
  <c r="D26" i="2"/>
  <c r="D27" i="2"/>
  <c r="D28" i="2"/>
  <c r="D29" i="2"/>
  <c r="D25" i="31" l="1"/>
  <c r="D24" i="31"/>
  <c r="D23" i="31"/>
  <c r="D22" i="31"/>
  <c r="D21" i="31"/>
  <c r="D20" i="31"/>
  <c r="D19" i="31"/>
  <c r="D18" i="31"/>
  <c r="D17" i="31"/>
  <c r="D16" i="31"/>
  <c r="D15" i="31"/>
  <c r="D14" i="31"/>
  <c r="E35" i="2" l="1"/>
  <c r="D35" i="2"/>
  <c r="E4" i="31" l="1"/>
  <c r="E5" i="31"/>
  <c r="E6" i="31"/>
  <c r="E7" i="31"/>
  <c r="E8" i="31"/>
  <c r="E9" i="31"/>
  <c r="J5" i="31"/>
  <c r="B1" i="31"/>
  <c r="H9" i="22"/>
  <c r="H8" i="22"/>
  <c r="H7" i="22"/>
  <c r="H6" i="22"/>
  <c r="W5" i="22"/>
  <c r="H5" i="22"/>
  <c r="H4" i="22"/>
  <c r="H9" i="24"/>
  <c r="H8" i="24"/>
  <c r="H7" i="24"/>
  <c r="H6" i="24"/>
  <c r="W5" i="24"/>
  <c r="H5" i="24"/>
  <c r="H4" i="24"/>
  <c r="H9" i="25"/>
  <c r="H8" i="25"/>
  <c r="H7" i="25"/>
  <c r="H6" i="25"/>
  <c r="W5" i="25"/>
  <c r="H5" i="25"/>
  <c r="H4" i="25"/>
  <c r="H9" i="26"/>
  <c r="H8" i="26"/>
  <c r="H7" i="26"/>
  <c r="H6" i="26"/>
  <c r="W5" i="26"/>
  <c r="H5" i="26"/>
  <c r="H4" i="26"/>
  <c r="H9" i="15"/>
  <c r="H8" i="15"/>
  <c r="H7" i="15"/>
  <c r="H6" i="15"/>
  <c r="W5" i="15"/>
  <c r="H5" i="15"/>
  <c r="H4" i="15"/>
  <c r="H9" i="16"/>
  <c r="H8" i="16"/>
  <c r="H7" i="16"/>
  <c r="H6" i="16"/>
  <c r="W5" i="16"/>
  <c r="H5" i="16"/>
  <c r="H4" i="16"/>
  <c r="H9" i="27"/>
  <c r="H8" i="27"/>
  <c r="H7" i="27"/>
  <c r="H6" i="27"/>
  <c r="W5" i="27"/>
  <c r="H5" i="27"/>
  <c r="H4" i="27"/>
  <c r="H9" i="28"/>
  <c r="H8" i="28"/>
  <c r="H7" i="28"/>
  <c r="H6" i="28"/>
  <c r="W5" i="28"/>
  <c r="H5" i="28"/>
  <c r="H4" i="28"/>
  <c r="H9" i="29"/>
  <c r="H8" i="29"/>
  <c r="H7" i="29"/>
  <c r="H6" i="29"/>
  <c r="W5" i="29"/>
  <c r="H5" i="29"/>
  <c r="H4" i="29"/>
  <c r="H9" i="23"/>
  <c r="H8" i="23"/>
  <c r="H7" i="23"/>
  <c r="H6" i="23"/>
  <c r="W5" i="23"/>
  <c r="H5" i="23"/>
  <c r="H4" i="23"/>
  <c r="H9" i="10"/>
  <c r="H8" i="10"/>
  <c r="H7" i="10"/>
  <c r="H6" i="10"/>
  <c r="W5" i="10"/>
  <c r="H5" i="10"/>
  <c r="H4" i="10"/>
  <c r="H9" i="3"/>
  <c r="H8" i="3"/>
  <c r="H7" i="3"/>
  <c r="H6" i="3"/>
  <c r="W5" i="3"/>
  <c r="H5" i="3"/>
  <c r="H4" i="3"/>
  <c r="B10" i="3"/>
  <c r="B15" i="3"/>
  <c r="AH15" i="3"/>
  <c r="B16" i="3"/>
  <c r="AH16" i="3"/>
  <c r="B17" i="3"/>
  <c r="AH17" i="3"/>
  <c r="B18" i="3"/>
  <c r="AH18" i="3"/>
  <c r="B19" i="3"/>
  <c r="AH19" i="3"/>
  <c r="B20" i="3"/>
  <c r="AH20" i="3"/>
  <c r="B21" i="3"/>
  <c r="AH21" i="3"/>
  <c r="B22" i="3"/>
  <c r="AH22" i="3"/>
  <c r="B23" i="3"/>
  <c r="AH23" i="3"/>
  <c r="B24" i="3"/>
  <c r="AH24" i="3"/>
  <c r="B25" i="3"/>
  <c r="AH25" i="3"/>
  <c r="B26" i="3"/>
  <c r="AH26" i="3"/>
  <c r="B27" i="3"/>
  <c r="AH27" i="3"/>
  <c r="B28" i="3"/>
  <c r="AH28" i="3"/>
  <c r="B29" i="3"/>
  <c r="AH29"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H8" i="30"/>
  <c r="B1" i="30"/>
  <c r="B1" i="29"/>
  <c r="B1" i="28"/>
  <c r="B1" i="27"/>
  <c r="B1" i="16"/>
  <c r="B1" i="15"/>
  <c r="B1" i="26"/>
  <c r="B1" i="25"/>
  <c r="B1" i="24"/>
  <c r="B1" i="23"/>
  <c r="B1" i="10"/>
  <c r="AH30" i="3" l="1"/>
  <c r="B10" i="30"/>
  <c r="B10" i="29"/>
  <c r="B10" i="28"/>
  <c r="B10" i="27"/>
  <c r="B10" i="16"/>
  <c r="B10" i="15"/>
  <c r="B10" i="26"/>
  <c r="B10" i="25"/>
  <c r="B10" i="24"/>
  <c r="B10" i="23"/>
  <c r="B10" i="10"/>
  <c r="B10" i="22"/>
  <c r="E11" i="31" l="1"/>
  <c r="J25" i="31" l="1"/>
  <c r="J17" i="31"/>
  <c r="J24" i="31"/>
  <c r="J20" i="31"/>
  <c r="J16" i="31"/>
  <c r="J23" i="31"/>
  <c r="J19" i="31"/>
  <c r="J15" i="31"/>
  <c r="J21" i="31"/>
  <c r="J14" i="31"/>
  <c r="J22" i="31"/>
  <c r="J18" i="31"/>
  <c r="G14" i="31"/>
  <c r="G22" i="31"/>
  <c r="G18" i="31"/>
  <c r="G25" i="31"/>
  <c r="G21" i="31"/>
  <c r="G17" i="31"/>
  <c r="G24" i="31"/>
  <c r="G20" i="31"/>
  <c r="G16" i="31"/>
  <c r="G23" i="31"/>
  <c r="G19" i="31"/>
  <c r="G15" i="31"/>
  <c r="G26" i="31" l="1"/>
  <c r="J26" i="31"/>
  <c r="AG30" i="30" l="1"/>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AH29" i="30"/>
  <c r="B29" i="30"/>
  <c r="AH28" i="30"/>
  <c r="B28" i="30"/>
  <c r="AH27" i="30"/>
  <c r="B27" i="30"/>
  <c r="AH26" i="30"/>
  <c r="B26" i="30"/>
  <c r="AH25" i="30"/>
  <c r="B25" i="30"/>
  <c r="AH24" i="30"/>
  <c r="B24" i="30"/>
  <c r="AH23" i="30"/>
  <c r="B23" i="30"/>
  <c r="AH22" i="30"/>
  <c r="B22" i="30"/>
  <c r="AH21" i="30"/>
  <c r="B21" i="30"/>
  <c r="AH20" i="30"/>
  <c r="B20" i="30"/>
  <c r="AH19" i="30"/>
  <c r="B19" i="30"/>
  <c r="AH18" i="30"/>
  <c r="B18" i="30"/>
  <c r="AH17" i="30"/>
  <c r="B17" i="30"/>
  <c r="AH16" i="30"/>
  <c r="B16" i="30"/>
  <c r="AH15" i="30"/>
  <c r="B15" i="30"/>
  <c r="H9" i="30"/>
  <c r="H6" i="30"/>
  <c r="H7" i="30"/>
  <c r="W5" i="30"/>
  <c r="H5" i="30"/>
  <c r="H4" i="30"/>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AH29" i="29"/>
  <c r="B29" i="29"/>
  <c r="AH28" i="29"/>
  <c r="B28" i="29"/>
  <c r="AH27" i="29"/>
  <c r="B27" i="29"/>
  <c r="AH26" i="29"/>
  <c r="B26" i="29"/>
  <c r="AH25" i="29"/>
  <c r="B25" i="29"/>
  <c r="AH24" i="29"/>
  <c r="B24" i="29"/>
  <c r="AH23" i="29"/>
  <c r="B23" i="29"/>
  <c r="AH22" i="29"/>
  <c r="B22" i="29"/>
  <c r="AH21" i="29"/>
  <c r="B21" i="29"/>
  <c r="AH20" i="29"/>
  <c r="B20" i="29"/>
  <c r="AH19" i="29"/>
  <c r="B19" i="29"/>
  <c r="AH18" i="29"/>
  <c r="B18" i="29"/>
  <c r="AH17" i="29"/>
  <c r="B17" i="29"/>
  <c r="AH16" i="29"/>
  <c r="B16" i="29"/>
  <c r="AH15" i="29"/>
  <c r="B15" i="29"/>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AH29" i="28"/>
  <c r="B29" i="28"/>
  <c r="AH28" i="28"/>
  <c r="B28" i="28"/>
  <c r="AH27" i="28"/>
  <c r="B27" i="28"/>
  <c r="AH26" i="28"/>
  <c r="B26" i="28"/>
  <c r="AH25" i="28"/>
  <c r="B25" i="28"/>
  <c r="AH24" i="28"/>
  <c r="B24" i="28"/>
  <c r="AH23" i="28"/>
  <c r="B23" i="28"/>
  <c r="AH22" i="28"/>
  <c r="B22" i="28"/>
  <c r="AH21" i="28"/>
  <c r="B21" i="28"/>
  <c r="AH20" i="28"/>
  <c r="B20" i="28"/>
  <c r="AH19" i="28"/>
  <c r="B19" i="28"/>
  <c r="AH18" i="28"/>
  <c r="B18" i="28"/>
  <c r="AH17" i="28"/>
  <c r="B17" i="28"/>
  <c r="AH16" i="28"/>
  <c r="B16" i="28"/>
  <c r="AH15" i="28"/>
  <c r="B15" i="28"/>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AH29" i="27"/>
  <c r="B29" i="27"/>
  <c r="AH28" i="27"/>
  <c r="B28" i="27"/>
  <c r="AH27" i="27"/>
  <c r="B27" i="27"/>
  <c r="AH26" i="27"/>
  <c r="B26" i="27"/>
  <c r="AH25" i="27"/>
  <c r="B25" i="27"/>
  <c r="AH24" i="27"/>
  <c r="B24" i="27"/>
  <c r="AH23" i="27"/>
  <c r="B23" i="27"/>
  <c r="AH22" i="27"/>
  <c r="B22" i="27"/>
  <c r="AH21" i="27"/>
  <c r="B21" i="27"/>
  <c r="AH20" i="27"/>
  <c r="B20" i="27"/>
  <c r="AH19" i="27"/>
  <c r="B19" i="27"/>
  <c r="AH18" i="27"/>
  <c r="B18" i="27"/>
  <c r="AH17" i="27"/>
  <c r="B17" i="27"/>
  <c r="AH16" i="27"/>
  <c r="B16" i="27"/>
  <c r="AH15" i="27"/>
  <c r="B15" i="27"/>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AH29" i="26"/>
  <c r="B29" i="26"/>
  <c r="AH28" i="26"/>
  <c r="B28" i="26"/>
  <c r="AH27" i="26"/>
  <c r="B27" i="26"/>
  <c r="AH26" i="26"/>
  <c r="B26" i="26"/>
  <c r="AH25" i="26"/>
  <c r="B25" i="26"/>
  <c r="AH24" i="26"/>
  <c r="B24" i="26"/>
  <c r="AH23" i="26"/>
  <c r="B23" i="26"/>
  <c r="AH22" i="26"/>
  <c r="B22" i="26"/>
  <c r="AH21" i="26"/>
  <c r="B21" i="26"/>
  <c r="AH20" i="26"/>
  <c r="B20" i="26"/>
  <c r="AH19" i="26"/>
  <c r="B19" i="26"/>
  <c r="AH18" i="26"/>
  <c r="B18" i="26"/>
  <c r="AH17" i="26"/>
  <c r="B17" i="26"/>
  <c r="AH16" i="26"/>
  <c r="B16" i="26"/>
  <c r="AH15" i="26"/>
  <c r="B15" i="26"/>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AH29" i="25"/>
  <c r="B29" i="25"/>
  <c r="AH28" i="25"/>
  <c r="B28" i="25"/>
  <c r="AH27" i="25"/>
  <c r="B27" i="25"/>
  <c r="AH26" i="25"/>
  <c r="B26" i="25"/>
  <c r="AH25" i="25"/>
  <c r="B25" i="25"/>
  <c r="AH24" i="25"/>
  <c r="B24" i="25"/>
  <c r="AH23" i="25"/>
  <c r="B23" i="25"/>
  <c r="AH22" i="25"/>
  <c r="B22" i="25"/>
  <c r="AH21" i="25"/>
  <c r="B21" i="25"/>
  <c r="AH20" i="25"/>
  <c r="B20" i="25"/>
  <c r="AH19" i="25"/>
  <c r="B19" i="25"/>
  <c r="AH18" i="25"/>
  <c r="B18" i="25"/>
  <c r="AH17" i="25"/>
  <c r="B17" i="25"/>
  <c r="AH16" i="25"/>
  <c r="B16" i="25"/>
  <c r="AH15" i="25"/>
  <c r="B15" i="25"/>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AH29" i="24"/>
  <c r="B29" i="24"/>
  <c r="AH28" i="24"/>
  <c r="B28" i="24"/>
  <c r="AH27" i="24"/>
  <c r="B27" i="24"/>
  <c r="AH26" i="24"/>
  <c r="B26" i="24"/>
  <c r="AH25" i="24"/>
  <c r="B25" i="24"/>
  <c r="AH24" i="24"/>
  <c r="B24" i="24"/>
  <c r="AH23" i="24"/>
  <c r="B23" i="24"/>
  <c r="AH22" i="24"/>
  <c r="B22" i="24"/>
  <c r="AH21" i="24"/>
  <c r="B21" i="24"/>
  <c r="AH20" i="24"/>
  <c r="B20" i="24"/>
  <c r="AH19" i="24"/>
  <c r="B19" i="24"/>
  <c r="AH18" i="24"/>
  <c r="B18" i="24"/>
  <c r="AH17" i="24"/>
  <c r="B17" i="24"/>
  <c r="AH16" i="24"/>
  <c r="B16" i="24"/>
  <c r="AH15" i="24"/>
  <c r="B15" i="24"/>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AH29" i="23"/>
  <c r="B29" i="23"/>
  <c r="AH28" i="23"/>
  <c r="B28" i="23"/>
  <c r="AH27" i="23"/>
  <c r="B27" i="23"/>
  <c r="AH26" i="23"/>
  <c r="B26" i="23"/>
  <c r="AH25" i="23"/>
  <c r="B25" i="23"/>
  <c r="AH24" i="23"/>
  <c r="B24" i="23"/>
  <c r="AH23" i="23"/>
  <c r="B23" i="23"/>
  <c r="AH22" i="23"/>
  <c r="B22" i="23"/>
  <c r="AH21" i="23"/>
  <c r="B21" i="23"/>
  <c r="AH20" i="23"/>
  <c r="B20" i="23"/>
  <c r="AH19" i="23"/>
  <c r="B19" i="23"/>
  <c r="AH18" i="23"/>
  <c r="B18" i="23"/>
  <c r="AH17" i="23"/>
  <c r="B17" i="23"/>
  <c r="AH16" i="23"/>
  <c r="B16" i="23"/>
  <c r="AH15" i="23"/>
  <c r="B15" i="23"/>
  <c r="AH30" i="26" l="1"/>
  <c r="C19" i="31" s="1"/>
  <c r="E19" i="31" s="1"/>
  <c r="F19" i="31" s="1"/>
  <c r="AH30" i="29"/>
  <c r="C24" i="31" s="1"/>
  <c r="H24" i="31" s="1"/>
  <c r="I24" i="31" s="1"/>
  <c r="AH30" i="24"/>
  <c r="C17" i="31" s="1"/>
  <c r="AH30" i="25"/>
  <c r="C18" i="31" s="1"/>
  <c r="AH30" i="27"/>
  <c r="C22" i="31" s="1"/>
  <c r="AH30" i="28"/>
  <c r="C23" i="31" s="1"/>
  <c r="AH30" i="30"/>
  <c r="C25" i="31" s="1"/>
  <c r="AH30" i="23"/>
  <c r="C16" i="31" s="1"/>
  <c r="E24" i="31" l="1"/>
  <c r="F24" i="31" s="1"/>
  <c r="H19" i="31"/>
  <c r="I19" i="31" s="1"/>
  <c r="E16" i="31"/>
  <c r="F16" i="31" s="1"/>
  <c r="H16" i="31"/>
  <c r="I16" i="31" s="1"/>
  <c r="H17" i="31"/>
  <c r="I17" i="31" s="1"/>
  <c r="E17" i="31"/>
  <c r="F17" i="31" s="1"/>
  <c r="H18" i="31"/>
  <c r="I18" i="31" s="1"/>
  <c r="E18" i="31"/>
  <c r="F18" i="31" s="1"/>
  <c r="H22" i="31"/>
  <c r="I22" i="31" s="1"/>
  <c r="E22" i="31"/>
  <c r="F22" i="31" s="1"/>
  <c r="E23" i="31"/>
  <c r="F23" i="31" s="1"/>
  <c r="H23" i="31"/>
  <c r="I23" i="31" s="1"/>
  <c r="H25" i="31"/>
  <c r="I25" i="31" s="1"/>
  <c r="E25" i="31"/>
  <c r="F25" i="31" s="1"/>
  <c r="B15" i="16"/>
  <c r="AH15" i="16"/>
  <c r="B16" i="16"/>
  <c r="AH16" i="16"/>
  <c r="B17" i="16"/>
  <c r="AH17" i="16"/>
  <c r="B18" i="16"/>
  <c r="AH18" i="16"/>
  <c r="B19" i="16"/>
  <c r="AH19" i="16"/>
  <c r="B20" i="16"/>
  <c r="AH20" i="16"/>
  <c r="B21" i="16"/>
  <c r="AH21" i="16"/>
  <c r="B22" i="16"/>
  <c r="AH22" i="16"/>
  <c r="B23" i="16"/>
  <c r="AH23" i="16"/>
  <c r="B24" i="16"/>
  <c r="AH24" i="16"/>
  <c r="B25" i="16"/>
  <c r="AH25" i="16"/>
  <c r="B26" i="16"/>
  <c r="AH26" i="16"/>
  <c r="B27" i="16"/>
  <c r="AH27" i="16"/>
  <c r="B28" i="16"/>
  <c r="AH28" i="16"/>
  <c r="B29" i="16"/>
  <c r="AH29" i="16"/>
  <c r="C30" i="16"/>
  <c r="D30" i="16"/>
  <c r="E30" i="16"/>
  <c r="F30"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AG30" i="16"/>
  <c r="AH30" i="16" l="1"/>
  <c r="C21" i="31" s="1"/>
  <c r="H21" i="31" s="1"/>
  <c r="I21" i="31" s="1"/>
  <c r="B15" i="10"/>
  <c r="AH15" i="10"/>
  <c r="B16" i="10"/>
  <c r="AH16" i="10"/>
  <c r="B17" i="10"/>
  <c r="AH17" i="10"/>
  <c r="B18" i="10"/>
  <c r="AH18" i="10"/>
  <c r="B19" i="10"/>
  <c r="AH19" i="10"/>
  <c r="B20" i="10"/>
  <c r="AH20" i="10"/>
  <c r="B21" i="10"/>
  <c r="AH21" i="10"/>
  <c r="B22" i="10"/>
  <c r="AH22" i="10"/>
  <c r="B23" i="10"/>
  <c r="AH23" i="10"/>
  <c r="B24" i="10"/>
  <c r="AH24" i="10"/>
  <c r="B25" i="10"/>
  <c r="AH25" i="10"/>
  <c r="B26" i="10"/>
  <c r="AH26" i="10"/>
  <c r="B27" i="10"/>
  <c r="AH27" i="10"/>
  <c r="B28" i="10"/>
  <c r="AH28" i="10"/>
  <c r="B29" i="10"/>
  <c r="AH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E21" i="31" l="1"/>
  <c r="F21" i="31" s="1"/>
  <c r="AH30" i="10"/>
  <c r="C15" i="31" s="1"/>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AH29" i="22"/>
  <c r="B29" i="22"/>
  <c r="AH28" i="22"/>
  <c r="B28" i="22"/>
  <c r="AH27" i="22"/>
  <c r="B27" i="22"/>
  <c r="AH26" i="22"/>
  <c r="B26" i="22"/>
  <c r="AH25" i="22"/>
  <c r="B25" i="22"/>
  <c r="AH24" i="22"/>
  <c r="B24" i="22"/>
  <c r="AH23" i="22"/>
  <c r="B23" i="22"/>
  <c r="AH22" i="22"/>
  <c r="B22" i="22"/>
  <c r="AH21" i="22"/>
  <c r="B21" i="22"/>
  <c r="AH20" i="22"/>
  <c r="B20" i="22"/>
  <c r="AH19" i="22"/>
  <c r="B19" i="22"/>
  <c r="AH18" i="22"/>
  <c r="B18" i="22"/>
  <c r="AH17" i="22"/>
  <c r="B17" i="22"/>
  <c r="AH16" i="22"/>
  <c r="B16" i="22"/>
  <c r="AH15" i="22"/>
  <c r="B15" i="22"/>
  <c r="B15" i="2"/>
  <c r="AI25" i="22" s="1"/>
  <c r="E15" i="31" l="1"/>
  <c r="F15" i="31" s="1"/>
  <c r="H15" i="31"/>
  <c r="I15" i="31" s="1"/>
  <c r="AI29" i="22"/>
  <c r="AI17" i="22"/>
  <c r="AI21" i="22"/>
  <c r="AI16" i="22"/>
  <c r="AI20" i="22"/>
  <c r="AI24" i="22"/>
  <c r="AI28" i="22"/>
  <c r="AI30" i="22"/>
  <c r="AI15" i="22"/>
  <c r="AI19" i="22"/>
  <c r="AI23" i="22"/>
  <c r="AI27" i="22"/>
  <c r="AI18" i="22"/>
  <c r="AI22" i="22"/>
  <c r="AI26" i="22"/>
  <c r="AH30" i="22"/>
  <c r="AG30" i="15" l="1"/>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AH29" i="15"/>
  <c r="B29" i="15"/>
  <c r="AH28" i="15"/>
  <c r="B28" i="15"/>
  <c r="AH27" i="15"/>
  <c r="B27" i="15"/>
  <c r="AH26" i="15"/>
  <c r="B26" i="15"/>
  <c r="AH25" i="15"/>
  <c r="B25" i="15"/>
  <c r="AH24" i="15"/>
  <c r="B24" i="15"/>
  <c r="AH23" i="15"/>
  <c r="B23" i="15"/>
  <c r="AH22" i="15"/>
  <c r="B22" i="15"/>
  <c r="AH21" i="15"/>
  <c r="B21" i="15"/>
  <c r="AH20" i="15"/>
  <c r="B20" i="15"/>
  <c r="AH19" i="15"/>
  <c r="B19" i="15"/>
  <c r="AH18" i="15"/>
  <c r="B18" i="15"/>
  <c r="AH17" i="15"/>
  <c r="B17" i="15"/>
  <c r="AH16" i="15"/>
  <c r="B16" i="15"/>
  <c r="AH15" i="15"/>
  <c r="B15" i="15"/>
  <c r="AI19" i="26" l="1"/>
  <c r="AI16" i="30"/>
  <c r="N32" i="31" s="1"/>
  <c r="AI24" i="30"/>
  <c r="N40" i="31" s="1"/>
  <c r="AI17" i="29"/>
  <c r="M33" i="31" s="1"/>
  <c r="AI25" i="29"/>
  <c r="M41" i="31" s="1"/>
  <c r="AI18" i="28"/>
  <c r="L34" i="31" s="1"/>
  <c r="AI26" i="28"/>
  <c r="L42" i="31" s="1"/>
  <c r="AI19" i="27"/>
  <c r="K35" i="31" s="1"/>
  <c r="AI27" i="27"/>
  <c r="K43" i="31" s="1"/>
  <c r="AI20" i="16"/>
  <c r="J36" i="31" s="1"/>
  <c r="AI28" i="16"/>
  <c r="J44" i="31" s="1"/>
  <c r="AI21" i="15"/>
  <c r="I37" i="31" s="1"/>
  <c r="AI29" i="15"/>
  <c r="I45" i="31" s="1"/>
  <c r="AI22" i="26"/>
  <c r="H38" i="31" s="1"/>
  <c r="AI15" i="26"/>
  <c r="H31" i="31" s="1"/>
  <c r="AI23" i="25"/>
  <c r="G39" i="31" s="1"/>
  <c r="AI16" i="24"/>
  <c r="F32" i="31" s="1"/>
  <c r="AI24" i="24"/>
  <c r="F40" i="31" s="1"/>
  <c r="AI17" i="23"/>
  <c r="E33" i="31" s="1"/>
  <c r="AI25" i="23"/>
  <c r="E41" i="31" s="1"/>
  <c r="AI18" i="10"/>
  <c r="D34" i="31" s="1"/>
  <c r="AI26" i="10"/>
  <c r="D42" i="31" s="1"/>
  <c r="AI16" i="3"/>
  <c r="C32" i="31" s="1"/>
  <c r="AI24" i="3"/>
  <c r="C40" i="31" s="1"/>
  <c r="AI21" i="29"/>
  <c r="M37" i="31" s="1"/>
  <c r="AI26" i="26"/>
  <c r="H42" i="31" s="1"/>
  <c r="AI28" i="24"/>
  <c r="F44" i="31" s="1"/>
  <c r="AI21" i="23"/>
  <c r="E37" i="31" s="1"/>
  <c r="AI20" i="3"/>
  <c r="C36" i="31" s="1"/>
  <c r="AI21" i="30"/>
  <c r="N37" i="31" s="1"/>
  <c r="AI17" i="16"/>
  <c r="J33" i="31" s="1"/>
  <c r="AI20" i="25"/>
  <c r="G36" i="31" s="1"/>
  <c r="AI29" i="24"/>
  <c r="F45" i="31" s="1"/>
  <c r="AI22" i="23"/>
  <c r="E38" i="31" s="1"/>
  <c r="AI21" i="3"/>
  <c r="C37" i="31" s="1"/>
  <c r="AI17" i="30"/>
  <c r="N33" i="31" s="1"/>
  <c r="AI25" i="30"/>
  <c r="N41" i="31" s="1"/>
  <c r="AI18" i="29"/>
  <c r="M34" i="31" s="1"/>
  <c r="AI26" i="29"/>
  <c r="M42" i="31" s="1"/>
  <c r="AI19" i="28"/>
  <c r="L35" i="31" s="1"/>
  <c r="AI27" i="28"/>
  <c r="L43" i="31" s="1"/>
  <c r="AI20" i="27"/>
  <c r="K36" i="31" s="1"/>
  <c r="AI28" i="27"/>
  <c r="K44" i="31" s="1"/>
  <c r="AI21" i="16"/>
  <c r="J37" i="31" s="1"/>
  <c r="AI29" i="16"/>
  <c r="J45" i="31" s="1"/>
  <c r="AI22" i="15"/>
  <c r="I38" i="31" s="1"/>
  <c r="AI15" i="15"/>
  <c r="I31" i="31" s="1"/>
  <c r="AI23" i="26"/>
  <c r="H39" i="31" s="1"/>
  <c r="AI16" i="25"/>
  <c r="G32" i="31" s="1"/>
  <c r="AI24" i="25"/>
  <c r="G40" i="31" s="1"/>
  <c r="AI17" i="24"/>
  <c r="F33" i="31" s="1"/>
  <c r="AI25" i="24"/>
  <c r="F41" i="31" s="1"/>
  <c r="AI18" i="23"/>
  <c r="E34" i="31" s="1"/>
  <c r="AI26" i="23"/>
  <c r="E42" i="31" s="1"/>
  <c r="AI19" i="10"/>
  <c r="D35" i="31" s="1"/>
  <c r="AI27" i="10"/>
  <c r="D43" i="31" s="1"/>
  <c r="AI17" i="3"/>
  <c r="C33" i="31" s="1"/>
  <c r="AI25" i="3"/>
  <c r="C41" i="31" s="1"/>
  <c r="AI29" i="29"/>
  <c r="M45" i="31" s="1"/>
  <c r="AI25" i="15"/>
  <c r="I41" i="31" s="1"/>
  <c r="AI27" i="25"/>
  <c r="G43" i="31" s="1"/>
  <c r="AI29" i="23"/>
  <c r="E45" i="31" s="1"/>
  <c r="AI28" i="3"/>
  <c r="C44" i="31" s="1"/>
  <c r="AI15" i="29"/>
  <c r="M31" i="31" s="1"/>
  <c r="AI26" i="15"/>
  <c r="I42" i="31" s="1"/>
  <c r="AI15" i="23"/>
  <c r="E31" i="31" s="1"/>
  <c r="AI29" i="3"/>
  <c r="C45" i="31" s="1"/>
  <c r="AI18" i="30"/>
  <c r="N34" i="31" s="1"/>
  <c r="AI26" i="30"/>
  <c r="N42" i="31" s="1"/>
  <c r="AI19" i="29"/>
  <c r="M35" i="31" s="1"/>
  <c r="AI27" i="29"/>
  <c r="M43" i="31" s="1"/>
  <c r="AI20" i="28"/>
  <c r="L36" i="31" s="1"/>
  <c r="AI28" i="28"/>
  <c r="L44" i="31" s="1"/>
  <c r="AI21" i="27"/>
  <c r="K37" i="31" s="1"/>
  <c r="AI29" i="27"/>
  <c r="K45" i="31" s="1"/>
  <c r="AI22" i="16"/>
  <c r="J38" i="31" s="1"/>
  <c r="AI15" i="16"/>
  <c r="J31" i="31" s="1"/>
  <c r="AI23" i="15"/>
  <c r="I39" i="31" s="1"/>
  <c r="AI16" i="26"/>
  <c r="H32" i="31" s="1"/>
  <c r="AI24" i="26"/>
  <c r="H40" i="31" s="1"/>
  <c r="AI17" i="25"/>
  <c r="G33" i="31" s="1"/>
  <c r="AI25" i="25"/>
  <c r="G41" i="31" s="1"/>
  <c r="AI18" i="24"/>
  <c r="F34" i="31" s="1"/>
  <c r="AI26" i="24"/>
  <c r="F42" i="31" s="1"/>
  <c r="AI19" i="23"/>
  <c r="E35" i="31" s="1"/>
  <c r="AI27" i="23"/>
  <c r="E43" i="31" s="1"/>
  <c r="AI20" i="10"/>
  <c r="D36" i="31" s="1"/>
  <c r="AI28" i="10"/>
  <c r="D44" i="31" s="1"/>
  <c r="AI18" i="3"/>
  <c r="C34" i="31" s="1"/>
  <c r="AI26" i="3"/>
  <c r="C42" i="31" s="1"/>
  <c r="AI28" i="30"/>
  <c r="N44" i="31" s="1"/>
  <c r="AI19" i="25"/>
  <c r="G35" i="31" s="1"/>
  <c r="AI15" i="10"/>
  <c r="D31" i="31" s="1"/>
  <c r="AI22" i="29"/>
  <c r="M38" i="31" s="1"/>
  <c r="AI16" i="27"/>
  <c r="K32" i="31" s="1"/>
  <c r="AI25" i="16"/>
  <c r="J41" i="31" s="1"/>
  <c r="H35" i="31"/>
  <c r="AI21" i="24"/>
  <c r="F37" i="31" s="1"/>
  <c r="AI19" i="30"/>
  <c r="N35" i="31" s="1"/>
  <c r="AI27" i="30"/>
  <c r="N43" i="31" s="1"/>
  <c r="AI20" i="29"/>
  <c r="M36" i="31" s="1"/>
  <c r="AI28" i="29"/>
  <c r="M44" i="31" s="1"/>
  <c r="AI21" i="28"/>
  <c r="L37" i="31" s="1"/>
  <c r="AI29" i="28"/>
  <c r="L45" i="31" s="1"/>
  <c r="AI22" i="27"/>
  <c r="K38" i="31" s="1"/>
  <c r="AI15" i="27"/>
  <c r="K31" i="31" s="1"/>
  <c r="AI23" i="16"/>
  <c r="J39" i="31" s="1"/>
  <c r="AI16" i="15"/>
  <c r="I32" i="31" s="1"/>
  <c r="AI24" i="15"/>
  <c r="I40" i="31" s="1"/>
  <c r="AI17" i="26"/>
  <c r="H33" i="31" s="1"/>
  <c r="AI25" i="26"/>
  <c r="H41" i="31" s="1"/>
  <c r="AI18" i="25"/>
  <c r="G34" i="31" s="1"/>
  <c r="AI26" i="25"/>
  <c r="G42" i="31" s="1"/>
  <c r="AI19" i="24"/>
  <c r="F35" i="31" s="1"/>
  <c r="AI27" i="24"/>
  <c r="F43" i="31" s="1"/>
  <c r="AI20" i="23"/>
  <c r="E36" i="31" s="1"/>
  <c r="AI28" i="23"/>
  <c r="E44" i="31" s="1"/>
  <c r="AI21" i="10"/>
  <c r="D37" i="31" s="1"/>
  <c r="AI29" i="10"/>
  <c r="D45" i="31" s="1"/>
  <c r="AI19" i="3"/>
  <c r="C35" i="31" s="1"/>
  <c r="AI27" i="3"/>
  <c r="C43" i="31" s="1"/>
  <c r="AI20" i="30"/>
  <c r="N36" i="31" s="1"/>
  <c r="AI22" i="28"/>
  <c r="L38" i="31" s="1"/>
  <c r="AI15" i="28"/>
  <c r="L31" i="31" s="1"/>
  <c r="AI23" i="27"/>
  <c r="K39" i="31" s="1"/>
  <c r="AI16" i="16"/>
  <c r="J32" i="31" s="1"/>
  <c r="AI24" i="16"/>
  <c r="J40" i="31" s="1"/>
  <c r="AI17" i="15"/>
  <c r="I33" i="31" s="1"/>
  <c r="AI18" i="26"/>
  <c r="H34" i="31" s="1"/>
  <c r="AI20" i="24"/>
  <c r="F36" i="31" s="1"/>
  <c r="AI22" i="10"/>
  <c r="D38" i="31" s="1"/>
  <c r="AI29" i="30"/>
  <c r="N45" i="31" s="1"/>
  <c r="AI23" i="28"/>
  <c r="L39" i="31" s="1"/>
  <c r="AI24" i="27"/>
  <c r="K40" i="31" s="1"/>
  <c r="AI18" i="15"/>
  <c r="I34" i="31" s="1"/>
  <c r="AI27" i="26"/>
  <c r="H43" i="31" s="1"/>
  <c r="AI28" i="25"/>
  <c r="G44" i="31" s="1"/>
  <c r="AI23" i="10"/>
  <c r="D39" i="31" s="1"/>
  <c r="AI23" i="3"/>
  <c r="C39" i="31" s="1"/>
  <c r="AI22" i="30"/>
  <c r="N38" i="31" s="1"/>
  <c r="AI15" i="30"/>
  <c r="N31" i="31" s="1"/>
  <c r="AI23" i="29"/>
  <c r="M39" i="31" s="1"/>
  <c r="AI16" i="28"/>
  <c r="L32" i="31" s="1"/>
  <c r="AI24" i="28"/>
  <c r="L40" i="31" s="1"/>
  <c r="AI17" i="27"/>
  <c r="K33" i="31" s="1"/>
  <c r="AI25" i="27"/>
  <c r="K41" i="31" s="1"/>
  <c r="AI18" i="16"/>
  <c r="J34" i="31" s="1"/>
  <c r="AI26" i="16"/>
  <c r="J42" i="31" s="1"/>
  <c r="AI19" i="15"/>
  <c r="I35" i="31" s="1"/>
  <c r="AI27" i="15"/>
  <c r="I43" i="31" s="1"/>
  <c r="AI20" i="26"/>
  <c r="H36" i="31" s="1"/>
  <c r="AI28" i="26"/>
  <c r="H44" i="31" s="1"/>
  <c r="AI21" i="25"/>
  <c r="G37" i="31" s="1"/>
  <c r="AI29" i="25"/>
  <c r="G45" i="31" s="1"/>
  <c r="AI22" i="24"/>
  <c r="F38" i="31" s="1"/>
  <c r="AI15" i="24"/>
  <c r="F31" i="31" s="1"/>
  <c r="AI23" i="23"/>
  <c r="E39" i="31" s="1"/>
  <c r="AI16" i="10"/>
  <c r="D32" i="31" s="1"/>
  <c r="AI24" i="10"/>
  <c r="D40" i="31" s="1"/>
  <c r="AI22" i="3"/>
  <c r="C38" i="31" s="1"/>
  <c r="C31" i="31"/>
  <c r="AI23" i="30"/>
  <c r="N39" i="31" s="1"/>
  <c r="AI16" i="29"/>
  <c r="M32" i="31" s="1"/>
  <c r="AI24" i="29"/>
  <c r="M40" i="31" s="1"/>
  <c r="AI17" i="28"/>
  <c r="L33" i="31" s="1"/>
  <c r="AI25" i="28"/>
  <c r="L41" i="31" s="1"/>
  <c r="AI18" i="27"/>
  <c r="K34" i="31" s="1"/>
  <c r="AI26" i="27"/>
  <c r="K42" i="31" s="1"/>
  <c r="AI19" i="16"/>
  <c r="J35" i="31" s="1"/>
  <c r="AI27" i="16"/>
  <c r="J43" i="31" s="1"/>
  <c r="AI20" i="15"/>
  <c r="I36" i="31" s="1"/>
  <c r="AI28" i="15"/>
  <c r="I44" i="31" s="1"/>
  <c r="AI21" i="26"/>
  <c r="H37" i="31" s="1"/>
  <c r="AI29" i="26"/>
  <c r="H45" i="31" s="1"/>
  <c r="AI22" i="25"/>
  <c r="G38" i="31" s="1"/>
  <c r="AI15" i="25"/>
  <c r="G31" i="31" s="1"/>
  <c r="AI23" i="24"/>
  <c r="F39" i="31" s="1"/>
  <c r="AI16" i="23"/>
  <c r="E32" i="31" s="1"/>
  <c r="AI24" i="23"/>
  <c r="E40" i="31" s="1"/>
  <c r="AI17" i="10"/>
  <c r="D33" i="31" s="1"/>
  <c r="AI25" i="10"/>
  <c r="D41" i="31" s="1"/>
  <c r="AI30" i="26"/>
  <c r="H46" i="31" s="1"/>
  <c r="AI30" i="24"/>
  <c r="F46" i="31" s="1"/>
  <c r="AI30" i="29"/>
  <c r="AI30" i="27"/>
  <c r="AI30" i="23"/>
  <c r="E46" i="31" s="1"/>
  <c r="AI30" i="28"/>
  <c r="AI30" i="25"/>
  <c r="G46" i="31" s="1"/>
  <c r="AI30" i="30"/>
  <c r="AI30" i="16"/>
  <c r="AI30" i="10"/>
  <c r="AH30" i="15"/>
  <c r="C20" i="31" s="1"/>
  <c r="H20" i="31" s="1"/>
  <c r="I20" i="31" s="1"/>
  <c r="AI30" i="15"/>
  <c r="D2" i="5"/>
  <c r="E49" i="2"/>
  <c r="D49" i="2"/>
  <c r="E48" i="2"/>
  <c r="D48" i="2"/>
  <c r="E47" i="2"/>
  <c r="D47" i="2"/>
  <c r="E46" i="2"/>
  <c r="D46" i="2"/>
  <c r="E45" i="2"/>
  <c r="D45" i="2"/>
  <c r="E44" i="2"/>
  <c r="D44" i="2"/>
  <c r="E43" i="2"/>
  <c r="D43" i="2"/>
  <c r="E42" i="2"/>
  <c r="D42" i="2"/>
  <c r="E41" i="2"/>
  <c r="D41" i="2"/>
  <c r="E40" i="2"/>
  <c r="D40" i="2"/>
  <c r="E39" i="2"/>
  <c r="D39" i="2"/>
  <c r="E38" i="2"/>
  <c r="D38" i="2"/>
  <c r="E37" i="2"/>
  <c r="D37" i="2"/>
  <c r="E36" i="2"/>
  <c r="D36" i="2"/>
  <c r="E20" i="31" l="1"/>
  <c r="F20" i="31" s="1"/>
  <c r="O43" i="31"/>
  <c r="P43" i="31" s="1"/>
  <c r="N46" i="31"/>
  <c r="O38" i="31"/>
  <c r="P38" i="31" s="1"/>
  <c r="O35" i="31"/>
  <c r="P35" i="31" s="1"/>
  <c r="M46" i="31"/>
  <c r="O40" i="31"/>
  <c r="P40" i="31" s="1"/>
  <c r="O44" i="31"/>
  <c r="P44" i="31" s="1"/>
  <c r="I46" i="31"/>
  <c r="O32" i="31"/>
  <c r="P32" i="31" s="1"/>
  <c r="O34" i="31"/>
  <c r="P34" i="31" s="1"/>
  <c r="J46" i="31"/>
  <c r="O39" i="31"/>
  <c r="P39" i="31" s="1"/>
  <c r="O45" i="31"/>
  <c r="P45" i="31" s="1"/>
  <c r="O37" i="31"/>
  <c r="P37" i="31" s="1"/>
  <c r="O31" i="31"/>
  <c r="P31" i="31" s="1"/>
  <c r="C46" i="31"/>
  <c r="O33" i="31"/>
  <c r="P33" i="31" s="1"/>
  <c r="L46" i="31"/>
  <c r="D46" i="31"/>
  <c r="O36" i="31"/>
  <c r="P36" i="31" s="1"/>
  <c r="K46" i="31"/>
  <c r="O42" i="31"/>
  <c r="P42" i="31" s="1"/>
  <c r="O41" i="31"/>
  <c r="P41" i="31" s="1"/>
  <c r="AI30" i="3"/>
  <c r="D1" i="4"/>
  <c r="K11" i="4" s="1"/>
  <c r="B6" i="5"/>
  <c r="C13" i="22" s="1"/>
  <c r="C14" i="31"/>
  <c r="O12" i="4"/>
  <c r="F9" i="4"/>
  <c r="E8" i="4"/>
  <c r="P47" i="31" l="1"/>
  <c r="O14" i="4"/>
  <c r="K4" i="4"/>
  <c r="K5" i="4" s="1"/>
  <c r="F4" i="4"/>
  <c r="F6" i="4" s="1"/>
  <c r="D4" i="4"/>
  <c r="D7" i="4" s="1"/>
  <c r="Q10" i="4"/>
  <c r="L17" i="4"/>
  <c r="F13" i="4"/>
  <c r="P14" i="4"/>
  <c r="M12" i="4"/>
  <c r="L14" i="4"/>
  <c r="Q12" i="4"/>
  <c r="K9" i="4"/>
  <c r="G12" i="4"/>
  <c r="E11" i="4"/>
  <c r="G9" i="4"/>
  <c r="N10" i="4"/>
  <c r="F15" i="4"/>
  <c r="O20" i="4"/>
  <c r="O46" i="31"/>
  <c r="P46" i="31" s="1"/>
  <c r="H10" i="4"/>
  <c r="F8" i="4"/>
  <c r="E14" i="4"/>
  <c r="J10" i="4"/>
  <c r="J15" i="4"/>
  <c r="G11" i="4"/>
  <c r="M13" i="4"/>
  <c r="Q9" i="4"/>
  <c r="I17" i="4"/>
  <c r="N8" i="4"/>
  <c r="P11" i="4"/>
  <c r="L19" i="4"/>
  <c r="P4" i="4"/>
  <c r="P6" i="4" s="1"/>
  <c r="I4" i="4"/>
  <c r="I3" i="4" s="1"/>
  <c r="L13" i="4"/>
  <c r="D13" i="4"/>
  <c r="G10" i="4"/>
  <c r="G4" i="4"/>
  <c r="G5" i="4" s="1"/>
  <c r="M4" i="4"/>
  <c r="M7" i="4" s="1"/>
  <c r="O9" i="4"/>
  <c r="M14" i="4"/>
  <c r="P9" i="4"/>
  <c r="N13" i="4"/>
  <c r="M10" i="4"/>
  <c r="L8" i="4"/>
  <c r="N14" i="4"/>
  <c r="O47" i="31"/>
  <c r="G14" i="4"/>
  <c r="I8" i="4"/>
  <c r="D9" i="4"/>
  <c r="B11" i="4"/>
  <c r="O4" i="4"/>
  <c r="O6" i="4" s="1"/>
  <c r="F11" i="4"/>
  <c r="Q11" i="4"/>
  <c r="C17" i="4"/>
  <c r="E4" i="4"/>
  <c r="E3" i="4" s="1"/>
  <c r="G13" i="4"/>
  <c r="B5" i="5"/>
  <c r="C12" i="3" s="1"/>
  <c r="C13" i="3"/>
  <c r="H14" i="4"/>
  <c r="I13" i="4"/>
  <c r="H4" i="4"/>
  <c r="H3" i="4" s="1"/>
  <c r="P16" i="4"/>
  <c r="C9" i="4"/>
  <c r="O10" i="4"/>
  <c r="P10" i="4"/>
  <c r="D18" i="4"/>
  <c r="B12" i="4"/>
  <c r="D16" i="4"/>
  <c r="H13" i="4"/>
  <c r="H9" i="4"/>
  <c r="M17" i="4"/>
  <c r="F14" i="4"/>
  <c r="K8" i="4"/>
  <c r="H12" i="4"/>
  <c r="B10" i="4"/>
  <c r="B13" i="4"/>
  <c r="N17" i="4"/>
  <c r="J4" i="4"/>
  <c r="J6" i="4" s="1"/>
  <c r="L9" i="4"/>
  <c r="C26" i="31"/>
  <c r="E14" i="31"/>
  <c r="F14" i="31" s="1"/>
  <c r="H14" i="31"/>
  <c r="I14" i="31" s="1"/>
  <c r="H8" i="4"/>
  <c r="C11" i="4"/>
  <c r="B14" i="4"/>
  <c r="E13" i="4"/>
  <c r="I10" i="4"/>
  <c r="P13" i="4"/>
  <c r="F12" i="4"/>
  <c r="K15" i="4"/>
  <c r="L12" i="4"/>
  <c r="P8" i="4"/>
  <c r="K10" i="4"/>
  <c r="C16" i="4"/>
  <c r="I14" i="4"/>
  <c r="O13" i="4"/>
  <c r="E9" i="4"/>
  <c r="C8" i="4"/>
  <c r="J11" i="4"/>
  <c r="P15" i="4"/>
  <c r="K12" i="4"/>
  <c r="O15" i="4"/>
  <c r="C4" i="4"/>
  <c r="C3" i="4" s="1"/>
  <c r="C13" i="4"/>
  <c r="J8" i="4"/>
  <c r="L10" i="4"/>
  <c r="O8" i="4"/>
  <c r="C19" i="4"/>
  <c r="F10" i="4"/>
  <c r="N18" i="4"/>
  <c r="Q13" i="4"/>
  <c r="J12" i="4"/>
  <c r="D12" i="4"/>
  <c r="I9" i="4"/>
  <c r="N9" i="4"/>
  <c r="Q14" i="4"/>
  <c r="C12" i="4"/>
  <c r="I11" i="4"/>
  <c r="Q4" i="4"/>
  <c r="Q7" i="4" s="1"/>
  <c r="J14" i="4"/>
  <c r="E12" i="4"/>
  <c r="M9" i="4"/>
  <c r="P12" i="4"/>
  <c r="N12" i="4"/>
  <c r="D17" i="4"/>
  <c r="N4" i="4"/>
  <c r="N3" i="4" s="1"/>
  <c r="L4" i="4"/>
  <c r="L7" i="4" s="1"/>
  <c r="M19" i="4"/>
  <c r="Q8" i="4"/>
  <c r="C14" i="4"/>
  <c r="J9" i="4"/>
  <c r="M8" i="4"/>
  <c r="I12" i="4"/>
  <c r="D14" i="4"/>
  <c r="B4" i="4"/>
  <c r="B6" i="4" s="1"/>
  <c r="E10" i="4"/>
  <c r="K13" i="4"/>
  <c r="B8" i="4"/>
  <c r="D11" i="4"/>
  <c r="G8" i="4"/>
  <c r="O11" i="4"/>
  <c r="N11" i="4"/>
  <c r="M11" i="4"/>
  <c r="H11" i="4"/>
  <c r="C10" i="4"/>
  <c r="B15" i="4"/>
  <c r="H15" i="4"/>
  <c r="G15" i="4"/>
  <c r="L11" i="4"/>
  <c r="J13" i="4"/>
  <c r="Q15" i="4"/>
  <c r="N19" i="4"/>
  <c r="D10" i="4"/>
  <c r="K14" i="4"/>
  <c r="D8" i="4"/>
  <c r="E21" i="4"/>
  <c r="B9" i="4"/>
  <c r="C6" i="5"/>
  <c r="B8" i="5"/>
  <c r="B10" i="5" s="1"/>
  <c r="K7" i="4"/>
  <c r="K6" i="4"/>
  <c r="K3" i="4"/>
  <c r="F7" i="4"/>
  <c r="D3" i="4" l="1"/>
  <c r="J7" i="4"/>
  <c r="P7" i="4"/>
  <c r="D5" i="4"/>
  <c r="D6" i="4"/>
  <c r="P3" i="4"/>
  <c r="F3" i="4"/>
  <c r="M3" i="4"/>
  <c r="F5" i="4"/>
  <c r="O5" i="4"/>
  <c r="O7" i="4"/>
  <c r="M5" i="4"/>
  <c r="M6" i="4"/>
  <c r="H5" i="4"/>
  <c r="G6" i="4"/>
  <c r="G7" i="4"/>
  <c r="E6" i="4"/>
  <c r="G3" i="4"/>
  <c r="E5" i="4"/>
  <c r="P5" i="4"/>
  <c r="C12" i="22"/>
  <c r="E7" i="4"/>
  <c r="I6" i="4"/>
  <c r="H7" i="4"/>
  <c r="O3" i="4"/>
  <c r="H6" i="4"/>
  <c r="I5" i="4"/>
  <c r="I7" i="4"/>
  <c r="J5" i="4"/>
  <c r="J3" i="4"/>
  <c r="D13" i="22"/>
  <c r="D13" i="3"/>
  <c r="C5" i="4"/>
  <c r="H26" i="31"/>
  <c r="I26" i="31"/>
  <c r="E26" i="31"/>
  <c r="F26" i="31"/>
  <c r="Q6" i="4"/>
  <c r="N5" i="4"/>
  <c r="N6" i="4"/>
  <c r="C6" i="4"/>
  <c r="Q5" i="4"/>
  <c r="C7" i="4"/>
  <c r="L5" i="4"/>
  <c r="Q3" i="4"/>
  <c r="L6" i="4"/>
  <c r="N7" i="4"/>
  <c r="L3" i="4"/>
  <c r="B3" i="4"/>
  <c r="B5" i="4"/>
  <c r="B7" i="4"/>
  <c r="B9" i="5"/>
  <c r="C12" i="23" s="1"/>
  <c r="C13" i="23"/>
  <c r="C13" i="10"/>
  <c r="B7" i="5"/>
  <c r="C12" i="10" s="1"/>
  <c r="C8" i="5"/>
  <c r="D13" i="10" s="1"/>
  <c r="D6" i="5"/>
  <c r="C5" i="5"/>
  <c r="D12" i="3" s="1"/>
  <c r="E13" i="22" l="1"/>
  <c r="E13" i="3"/>
  <c r="D12" i="22"/>
  <c r="E6" i="5"/>
  <c r="D5" i="5"/>
  <c r="E12" i="3" s="1"/>
  <c r="C10" i="5"/>
  <c r="D13" i="23" s="1"/>
  <c r="B12" i="5"/>
  <c r="C13" i="24" s="1"/>
  <c r="D8" i="5"/>
  <c r="E13" i="10" s="1"/>
  <c r="C7" i="5"/>
  <c r="D12" i="10" s="1"/>
  <c r="F13" i="22" l="1"/>
  <c r="F13" i="3"/>
  <c r="E12" i="22"/>
  <c r="D7" i="5"/>
  <c r="E12" i="10" s="1"/>
  <c r="E8" i="5"/>
  <c r="F13" i="10" s="1"/>
  <c r="D10" i="5"/>
  <c r="E13" i="23" s="1"/>
  <c r="C9" i="5"/>
  <c r="D12" i="23" s="1"/>
  <c r="C12" i="5"/>
  <c r="D13" i="24" s="1"/>
  <c r="B11" i="5"/>
  <c r="C12" i="24" s="1"/>
  <c r="B14" i="5"/>
  <c r="C13" i="25" s="1"/>
  <c r="F6" i="5"/>
  <c r="E5" i="5"/>
  <c r="F12" i="3" s="1"/>
  <c r="G13" i="22" l="1"/>
  <c r="G13" i="3"/>
  <c r="F12" i="22"/>
  <c r="B13" i="5"/>
  <c r="C12" i="25" s="1"/>
  <c r="B16" i="5"/>
  <c r="C13" i="26" s="1"/>
  <c r="C14" i="5"/>
  <c r="D13" i="25" s="1"/>
  <c r="G6" i="5"/>
  <c r="F5" i="5"/>
  <c r="G12" i="3" s="1"/>
  <c r="E7" i="5"/>
  <c r="F12" i="10" s="1"/>
  <c r="F8" i="5"/>
  <c r="G13" i="10" s="1"/>
  <c r="C11" i="5"/>
  <c r="D12" i="24" s="1"/>
  <c r="D12" i="5"/>
  <c r="E13" i="24" s="1"/>
  <c r="E10" i="5"/>
  <c r="F13" i="23" s="1"/>
  <c r="D9" i="5"/>
  <c r="E12" i="23" s="1"/>
  <c r="H13" i="22" l="1"/>
  <c r="H13" i="3"/>
  <c r="G12" i="22"/>
  <c r="H6" i="5"/>
  <c r="G5" i="5"/>
  <c r="H12" i="3" s="1"/>
  <c r="D14" i="5"/>
  <c r="E13" i="25" s="1"/>
  <c r="C13" i="5"/>
  <c r="D12" i="25" s="1"/>
  <c r="D11" i="5"/>
  <c r="E12" i="24" s="1"/>
  <c r="E12" i="5"/>
  <c r="F13" i="24" s="1"/>
  <c r="G8" i="5"/>
  <c r="H13" i="10" s="1"/>
  <c r="F7" i="5"/>
  <c r="G12" i="10" s="1"/>
  <c r="E9" i="5"/>
  <c r="F12" i="23" s="1"/>
  <c r="F10" i="5"/>
  <c r="G13" i="23" s="1"/>
  <c r="C16" i="5"/>
  <c r="D13" i="26" s="1"/>
  <c r="B15" i="5"/>
  <c r="C12" i="26" s="1"/>
  <c r="B18" i="5"/>
  <c r="C13" i="15" s="1"/>
  <c r="I13" i="22" l="1"/>
  <c r="I13" i="3"/>
  <c r="H12" i="22"/>
  <c r="H8" i="5"/>
  <c r="I13" i="10" s="1"/>
  <c r="G7" i="5"/>
  <c r="H12" i="10" s="1"/>
  <c r="E11" i="5"/>
  <c r="F12" i="24" s="1"/>
  <c r="F12" i="5"/>
  <c r="G13" i="24" s="1"/>
  <c r="F9" i="5"/>
  <c r="G12" i="23" s="1"/>
  <c r="G10" i="5"/>
  <c r="H13" i="23" s="1"/>
  <c r="C15" i="5"/>
  <c r="D12" i="26" s="1"/>
  <c r="D16" i="5"/>
  <c r="E13" i="26" s="1"/>
  <c r="B20" i="5"/>
  <c r="C13" i="16" s="1"/>
  <c r="C18" i="5"/>
  <c r="D13" i="15" s="1"/>
  <c r="B17" i="5"/>
  <c r="C12" i="15" s="1"/>
  <c r="E14" i="5"/>
  <c r="F13" i="25" s="1"/>
  <c r="D13" i="5"/>
  <c r="E12" i="25" s="1"/>
  <c r="I6" i="5"/>
  <c r="H5" i="5"/>
  <c r="I12" i="3" s="1"/>
  <c r="J13" i="22" l="1"/>
  <c r="J13" i="3"/>
  <c r="I12" i="22"/>
  <c r="J6" i="5"/>
  <c r="I5" i="5"/>
  <c r="J12" i="3" s="1"/>
  <c r="E16" i="5"/>
  <c r="F13" i="26" s="1"/>
  <c r="D15" i="5"/>
  <c r="E12" i="26" s="1"/>
  <c r="F14" i="5"/>
  <c r="G13" i="25" s="1"/>
  <c r="E13" i="5"/>
  <c r="F12" i="25" s="1"/>
  <c r="D18" i="5"/>
  <c r="E13" i="15" s="1"/>
  <c r="C17" i="5"/>
  <c r="D12" i="15" s="1"/>
  <c r="G9" i="5"/>
  <c r="H12" i="23" s="1"/>
  <c r="H10" i="5"/>
  <c r="I13" i="23" s="1"/>
  <c r="G12" i="5"/>
  <c r="H13" i="24" s="1"/>
  <c r="F11" i="5"/>
  <c r="G12" i="24" s="1"/>
  <c r="B22" i="5"/>
  <c r="C13" i="27" s="1"/>
  <c r="C20" i="5"/>
  <c r="D13" i="16" s="1"/>
  <c r="B19" i="5"/>
  <c r="C12" i="16" s="1"/>
  <c r="I8" i="5"/>
  <c r="J13" i="10" s="1"/>
  <c r="H7" i="5"/>
  <c r="I12" i="10" s="1"/>
  <c r="K13" i="22" l="1"/>
  <c r="K13" i="3"/>
  <c r="J12" i="22"/>
  <c r="D17" i="5"/>
  <c r="E12" i="15" s="1"/>
  <c r="E18" i="5"/>
  <c r="F13" i="15" s="1"/>
  <c r="F16" i="5"/>
  <c r="G13" i="26" s="1"/>
  <c r="E15" i="5"/>
  <c r="F12" i="26" s="1"/>
  <c r="B24" i="5"/>
  <c r="C13" i="28" s="1"/>
  <c r="C22" i="5"/>
  <c r="D13" i="27" s="1"/>
  <c r="B21" i="5"/>
  <c r="C12" i="27" s="1"/>
  <c r="D20" i="5"/>
  <c r="E13" i="16" s="1"/>
  <c r="C19" i="5"/>
  <c r="D12" i="16" s="1"/>
  <c r="H12" i="5"/>
  <c r="I13" i="24" s="1"/>
  <c r="G11" i="5"/>
  <c r="H12" i="24" s="1"/>
  <c r="J5" i="5"/>
  <c r="K12" i="3" s="1"/>
  <c r="K6" i="5"/>
  <c r="F13" i="5"/>
  <c r="G12" i="25" s="1"/>
  <c r="G14" i="5"/>
  <c r="H13" i="25" s="1"/>
  <c r="I10" i="5"/>
  <c r="J13" i="23" s="1"/>
  <c r="H9" i="5"/>
  <c r="I12" i="23" s="1"/>
  <c r="J8" i="5"/>
  <c r="K13" i="10" s="1"/>
  <c r="I7" i="5"/>
  <c r="J12" i="10" s="1"/>
  <c r="L13" i="22" l="1"/>
  <c r="L13" i="3"/>
  <c r="K12" i="22"/>
  <c r="G13" i="5"/>
  <c r="H12" i="25" s="1"/>
  <c r="H14" i="5"/>
  <c r="I13" i="25" s="1"/>
  <c r="C21" i="5"/>
  <c r="D12" i="27" s="1"/>
  <c r="D22" i="5"/>
  <c r="E13" i="27" s="1"/>
  <c r="D19" i="5"/>
  <c r="E12" i="16" s="1"/>
  <c r="E20" i="5"/>
  <c r="F13" i="16" s="1"/>
  <c r="B26" i="5"/>
  <c r="C13" i="29" s="1"/>
  <c r="C24" i="5"/>
  <c r="D13" i="28" s="1"/>
  <c r="B23" i="5"/>
  <c r="C12" i="28" s="1"/>
  <c r="J10" i="5"/>
  <c r="K13" i="23" s="1"/>
  <c r="I9" i="5"/>
  <c r="J12" i="23" s="1"/>
  <c r="L6" i="5"/>
  <c r="K5" i="5"/>
  <c r="L12" i="3" s="1"/>
  <c r="K8" i="5"/>
  <c r="L13" i="10" s="1"/>
  <c r="J7" i="5"/>
  <c r="K12" i="10" s="1"/>
  <c r="G16" i="5"/>
  <c r="H13" i="26" s="1"/>
  <c r="F15" i="5"/>
  <c r="G12" i="26" s="1"/>
  <c r="I12" i="5"/>
  <c r="J13" i="24" s="1"/>
  <c r="H11" i="5"/>
  <c r="I12" i="24" s="1"/>
  <c r="F18" i="5"/>
  <c r="G13" i="15" s="1"/>
  <c r="E17" i="5"/>
  <c r="F12" i="15" s="1"/>
  <c r="M13" i="22" l="1"/>
  <c r="M13" i="3"/>
  <c r="L12" i="22"/>
  <c r="E19" i="5"/>
  <c r="F12" i="16" s="1"/>
  <c r="F20" i="5"/>
  <c r="G13" i="16" s="1"/>
  <c r="D24" i="5"/>
  <c r="E13" i="28" s="1"/>
  <c r="C23" i="5"/>
  <c r="D12" i="28" s="1"/>
  <c r="G18" i="5"/>
  <c r="H13" i="15" s="1"/>
  <c r="F17" i="5"/>
  <c r="G12" i="15" s="1"/>
  <c r="B25" i="5"/>
  <c r="C12" i="29" s="1"/>
  <c r="B28" i="5"/>
  <c r="C13" i="30" s="1"/>
  <c r="C26" i="5"/>
  <c r="D13" i="29" s="1"/>
  <c r="M6" i="5"/>
  <c r="L5" i="5"/>
  <c r="M12" i="3" s="1"/>
  <c r="D21" i="5"/>
  <c r="E12" i="27" s="1"/>
  <c r="E22" i="5"/>
  <c r="F13" i="27" s="1"/>
  <c r="J12" i="5"/>
  <c r="K13" i="24" s="1"/>
  <c r="I11" i="5"/>
  <c r="J12" i="24" s="1"/>
  <c r="L8" i="5"/>
  <c r="M13" i="10" s="1"/>
  <c r="K7" i="5"/>
  <c r="L12" i="10" s="1"/>
  <c r="K10" i="5"/>
  <c r="L13" i="23" s="1"/>
  <c r="J9" i="5"/>
  <c r="K12" i="23" s="1"/>
  <c r="I14" i="5"/>
  <c r="J13" i="25" s="1"/>
  <c r="H13" i="5"/>
  <c r="I12" i="25" s="1"/>
  <c r="H16" i="5"/>
  <c r="I13" i="26" s="1"/>
  <c r="G15" i="5"/>
  <c r="H12" i="26" s="1"/>
  <c r="N13" i="22" l="1"/>
  <c r="N13" i="3"/>
  <c r="M12" i="22"/>
  <c r="B27" i="5"/>
  <c r="C12" i="30" s="1"/>
  <c r="C28" i="5"/>
  <c r="D13" i="30" s="1"/>
  <c r="G17" i="5"/>
  <c r="H12" i="15" s="1"/>
  <c r="H18" i="5"/>
  <c r="I13" i="15" s="1"/>
  <c r="F22" i="5"/>
  <c r="G13" i="27" s="1"/>
  <c r="E21" i="5"/>
  <c r="F12" i="27" s="1"/>
  <c r="I16" i="5"/>
  <c r="J13" i="26" s="1"/>
  <c r="H15" i="5"/>
  <c r="I12" i="26" s="1"/>
  <c r="L10" i="5"/>
  <c r="M13" i="23" s="1"/>
  <c r="K9" i="5"/>
  <c r="L12" i="23" s="1"/>
  <c r="D23" i="5"/>
  <c r="E12" i="28" s="1"/>
  <c r="E24" i="5"/>
  <c r="F13" i="28" s="1"/>
  <c r="K12" i="5"/>
  <c r="L13" i="24" s="1"/>
  <c r="J11" i="5"/>
  <c r="K12" i="24" s="1"/>
  <c r="N6" i="5"/>
  <c r="M5" i="5"/>
  <c r="N12" i="3" s="1"/>
  <c r="F19" i="5"/>
  <c r="G12" i="16" s="1"/>
  <c r="G20" i="5"/>
  <c r="H13" i="16" s="1"/>
  <c r="J14" i="5"/>
  <c r="K13" i="25" s="1"/>
  <c r="I13" i="5"/>
  <c r="J12" i="25" s="1"/>
  <c r="M8" i="5"/>
  <c r="N13" i="10" s="1"/>
  <c r="L7" i="5"/>
  <c r="M12" i="10" s="1"/>
  <c r="D26" i="5"/>
  <c r="E13" i="29" s="1"/>
  <c r="C25" i="5"/>
  <c r="D12" i="29" s="1"/>
  <c r="O13" i="22" l="1"/>
  <c r="O13" i="3"/>
  <c r="N12" i="22"/>
  <c r="E26" i="5"/>
  <c r="F13" i="29" s="1"/>
  <c r="D25" i="5"/>
  <c r="E12" i="29" s="1"/>
  <c r="N8" i="5"/>
  <c r="O13" i="10" s="1"/>
  <c r="M7" i="5"/>
  <c r="N12" i="10" s="1"/>
  <c r="F21" i="5"/>
  <c r="G12" i="27" s="1"/>
  <c r="G22" i="5"/>
  <c r="H13" i="27" s="1"/>
  <c r="M10" i="5"/>
  <c r="N13" i="23" s="1"/>
  <c r="L9" i="5"/>
  <c r="M12" i="23" s="1"/>
  <c r="I15" i="5"/>
  <c r="J12" i="26" s="1"/>
  <c r="J16" i="5"/>
  <c r="K13" i="26" s="1"/>
  <c r="K14" i="5"/>
  <c r="L13" i="25" s="1"/>
  <c r="J13" i="5"/>
  <c r="K12" i="25" s="1"/>
  <c r="I18" i="5"/>
  <c r="J13" i="15" s="1"/>
  <c r="H17" i="5"/>
  <c r="I12" i="15" s="1"/>
  <c r="O6" i="5"/>
  <c r="N5" i="5"/>
  <c r="O12" i="3" s="1"/>
  <c r="K11" i="5"/>
  <c r="L12" i="24" s="1"/>
  <c r="L12" i="5"/>
  <c r="M13" i="24" s="1"/>
  <c r="F24" i="5"/>
  <c r="G13" i="28" s="1"/>
  <c r="E23" i="5"/>
  <c r="F12" i="28" s="1"/>
  <c r="G19" i="5"/>
  <c r="H12" i="16" s="1"/>
  <c r="H20" i="5"/>
  <c r="I13" i="16" s="1"/>
  <c r="C27" i="5"/>
  <c r="D12" i="30" s="1"/>
  <c r="D28" i="5"/>
  <c r="E13" i="30" s="1"/>
  <c r="P13" i="22" l="1"/>
  <c r="P13" i="3"/>
  <c r="O12" i="22"/>
  <c r="G21" i="5"/>
  <c r="H12" i="27" s="1"/>
  <c r="H22" i="5"/>
  <c r="I13" i="27" s="1"/>
  <c r="E28" i="5"/>
  <c r="F13" i="30" s="1"/>
  <c r="D27" i="5"/>
  <c r="E12" i="30" s="1"/>
  <c r="O5" i="5"/>
  <c r="P12" i="3" s="1"/>
  <c r="P6" i="5"/>
  <c r="J18" i="5"/>
  <c r="K13" i="15" s="1"/>
  <c r="I17" i="5"/>
  <c r="J12" i="15" s="1"/>
  <c r="H19" i="5"/>
  <c r="I12" i="16" s="1"/>
  <c r="I20" i="5"/>
  <c r="J13" i="16" s="1"/>
  <c r="N10" i="5"/>
  <c r="O13" i="23" s="1"/>
  <c r="M9" i="5"/>
  <c r="N12" i="23" s="1"/>
  <c r="F23" i="5"/>
  <c r="G12" i="28" s="1"/>
  <c r="G24" i="5"/>
  <c r="H13" i="28" s="1"/>
  <c r="N7" i="5"/>
  <c r="O12" i="10" s="1"/>
  <c r="O8" i="5"/>
  <c r="P13" i="10" s="1"/>
  <c r="L11" i="5"/>
  <c r="M12" i="24" s="1"/>
  <c r="M12" i="5"/>
  <c r="N13" i="24" s="1"/>
  <c r="L14" i="5"/>
  <c r="M13" i="25" s="1"/>
  <c r="K13" i="5"/>
  <c r="L12" i="25" s="1"/>
  <c r="J15" i="5"/>
  <c r="K12" i="26" s="1"/>
  <c r="K16" i="5"/>
  <c r="L13" i="26" s="1"/>
  <c r="F26" i="5"/>
  <c r="G13" i="29" s="1"/>
  <c r="E25" i="5"/>
  <c r="F12" i="29" s="1"/>
  <c r="Q13" i="22" l="1"/>
  <c r="Q13" i="3"/>
  <c r="P12" i="22"/>
  <c r="K18" i="5"/>
  <c r="L13" i="15" s="1"/>
  <c r="J17" i="5"/>
  <c r="K12" i="15" s="1"/>
  <c r="G23" i="5"/>
  <c r="H12" i="28" s="1"/>
  <c r="H24" i="5"/>
  <c r="I13" i="28" s="1"/>
  <c r="L13" i="5"/>
  <c r="M12" i="25" s="1"/>
  <c r="M14" i="5"/>
  <c r="N13" i="25" s="1"/>
  <c r="F25" i="5"/>
  <c r="G12" i="29" s="1"/>
  <c r="G26" i="5"/>
  <c r="H13" i="29" s="1"/>
  <c r="F28" i="5"/>
  <c r="G13" i="30" s="1"/>
  <c r="E27" i="5"/>
  <c r="F12" i="30" s="1"/>
  <c r="P5" i="5"/>
  <c r="Q12" i="3" s="1"/>
  <c r="Q6" i="5"/>
  <c r="N12" i="5"/>
  <c r="O13" i="24" s="1"/>
  <c r="M11" i="5"/>
  <c r="N12" i="24" s="1"/>
  <c r="H21" i="5"/>
  <c r="I12" i="27" s="1"/>
  <c r="I22" i="5"/>
  <c r="J13" i="27" s="1"/>
  <c r="L16" i="5"/>
  <c r="M13" i="26" s="1"/>
  <c r="K15" i="5"/>
  <c r="L12" i="26" s="1"/>
  <c r="O10" i="5"/>
  <c r="P13" i="23" s="1"/>
  <c r="N9" i="5"/>
  <c r="O12" i="23" s="1"/>
  <c r="J20" i="5"/>
  <c r="K13" i="16" s="1"/>
  <c r="I19" i="5"/>
  <c r="J12" i="16" s="1"/>
  <c r="O7" i="5"/>
  <c r="P12" i="10" s="1"/>
  <c r="P8" i="5"/>
  <c r="Q13" i="10" s="1"/>
  <c r="R13" i="22" l="1"/>
  <c r="R13" i="3"/>
  <c r="Q12" i="22"/>
  <c r="K20" i="5"/>
  <c r="L13" i="16" s="1"/>
  <c r="J19" i="5"/>
  <c r="K12" i="16" s="1"/>
  <c r="H26" i="5"/>
  <c r="I13" i="29" s="1"/>
  <c r="G25" i="5"/>
  <c r="H12" i="29" s="1"/>
  <c r="M13" i="5"/>
  <c r="N12" i="25" s="1"/>
  <c r="N14" i="5"/>
  <c r="O13" i="25" s="1"/>
  <c r="Q5" i="5"/>
  <c r="R12" i="3" s="1"/>
  <c r="R6" i="5"/>
  <c r="I24" i="5"/>
  <c r="J13" i="28" s="1"/>
  <c r="H23" i="5"/>
  <c r="I12" i="28" s="1"/>
  <c r="N11" i="5"/>
  <c r="O12" i="24" s="1"/>
  <c r="O12" i="5"/>
  <c r="P13" i="24" s="1"/>
  <c r="O9" i="5"/>
  <c r="P12" i="23" s="1"/>
  <c r="P10" i="5"/>
  <c r="Q13" i="23" s="1"/>
  <c r="M16" i="5"/>
  <c r="N13" i="26" s="1"/>
  <c r="L15" i="5"/>
  <c r="M12" i="26" s="1"/>
  <c r="Q8" i="5"/>
  <c r="R13" i="10" s="1"/>
  <c r="P7" i="5"/>
  <c r="Q12" i="10" s="1"/>
  <c r="J22" i="5"/>
  <c r="K13" i="27" s="1"/>
  <c r="I21" i="5"/>
  <c r="J12" i="27" s="1"/>
  <c r="F27" i="5"/>
  <c r="G12" i="30" s="1"/>
  <c r="G28" i="5"/>
  <c r="H13" i="30" s="1"/>
  <c r="K17" i="5"/>
  <c r="L12" i="15" s="1"/>
  <c r="L18" i="5"/>
  <c r="M13" i="15" s="1"/>
  <c r="S13" i="22" l="1"/>
  <c r="S13" i="3"/>
  <c r="R12" i="22"/>
  <c r="N16" i="5"/>
  <c r="O13" i="26" s="1"/>
  <c r="M15" i="5"/>
  <c r="N12" i="26" s="1"/>
  <c r="P12" i="5"/>
  <c r="Q13" i="24" s="1"/>
  <c r="O11" i="5"/>
  <c r="P12" i="24" s="1"/>
  <c r="N13" i="5"/>
  <c r="O12" i="25" s="1"/>
  <c r="O14" i="5"/>
  <c r="P13" i="25" s="1"/>
  <c r="H28" i="5"/>
  <c r="I13" i="30" s="1"/>
  <c r="G27" i="5"/>
  <c r="H12" i="30" s="1"/>
  <c r="H25" i="5"/>
  <c r="I12" i="29" s="1"/>
  <c r="I26" i="5"/>
  <c r="J13" i="29" s="1"/>
  <c r="P9" i="5"/>
  <c r="Q12" i="23" s="1"/>
  <c r="Q10" i="5"/>
  <c r="R13" i="23" s="1"/>
  <c r="R8" i="5"/>
  <c r="S13" i="10" s="1"/>
  <c r="Q7" i="5"/>
  <c r="R12" i="10" s="1"/>
  <c r="J24" i="5"/>
  <c r="K13" i="28" s="1"/>
  <c r="I23" i="5"/>
  <c r="J12" i="28" s="1"/>
  <c r="J21" i="5"/>
  <c r="K12" i="27" s="1"/>
  <c r="K22" i="5"/>
  <c r="L13" i="27" s="1"/>
  <c r="L17" i="5"/>
  <c r="M12" i="15" s="1"/>
  <c r="M18" i="5"/>
  <c r="N13" i="15" s="1"/>
  <c r="S6" i="5"/>
  <c r="R5" i="5"/>
  <c r="S12" i="3" s="1"/>
  <c r="L20" i="5"/>
  <c r="M13" i="16" s="1"/>
  <c r="K19" i="5"/>
  <c r="L12" i="16" s="1"/>
  <c r="T13" i="22" l="1"/>
  <c r="T13" i="3"/>
  <c r="S12" i="22"/>
  <c r="S8" i="5"/>
  <c r="T13" i="10" s="1"/>
  <c r="R7" i="5"/>
  <c r="S12" i="10" s="1"/>
  <c r="O13" i="5"/>
  <c r="P12" i="25" s="1"/>
  <c r="P14" i="5"/>
  <c r="Q13" i="25" s="1"/>
  <c r="K24" i="5"/>
  <c r="L13" i="28" s="1"/>
  <c r="J23" i="5"/>
  <c r="K12" i="28" s="1"/>
  <c r="T6" i="5"/>
  <c r="S5" i="5"/>
  <c r="T12" i="3" s="1"/>
  <c r="P11" i="5"/>
  <c r="Q12" i="24" s="1"/>
  <c r="Q12" i="5"/>
  <c r="R13" i="24" s="1"/>
  <c r="Q9" i="5"/>
  <c r="R12" i="23" s="1"/>
  <c r="R10" i="5"/>
  <c r="S13" i="23" s="1"/>
  <c r="J26" i="5"/>
  <c r="K13" i="29" s="1"/>
  <c r="I25" i="5"/>
  <c r="J12" i="29" s="1"/>
  <c r="M20" i="5"/>
  <c r="N13" i="16" s="1"/>
  <c r="L19" i="5"/>
  <c r="M12" i="16" s="1"/>
  <c r="H27" i="5"/>
  <c r="I12" i="30" s="1"/>
  <c r="I28" i="5"/>
  <c r="J13" i="30" s="1"/>
  <c r="M17" i="5"/>
  <c r="N12" i="15" s="1"/>
  <c r="N18" i="5"/>
  <c r="O13" i="15" s="1"/>
  <c r="L22" i="5"/>
  <c r="M13" i="27" s="1"/>
  <c r="K21" i="5"/>
  <c r="L12" i="27" s="1"/>
  <c r="N15" i="5"/>
  <c r="O12" i="26" s="1"/>
  <c r="O16" i="5"/>
  <c r="P13" i="26" s="1"/>
  <c r="U13" i="22" l="1"/>
  <c r="U13" i="3"/>
  <c r="T12" i="22"/>
  <c r="K23" i="5"/>
  <c r="L12" i="28" s="1"/>
  <c r="L24" i="5"/>
  <c r="M13" i="28" s="1"/>
  <c r="M19" i="5"/>
  <c r="N12" i="16" s="1"/>
  <c r="N20" i="5"/>
  <c r="O13" i="16" s="1"/>
  <c r="N17" i="5"/>
  <c r="O12" i="15" s="1"/>
  <c r="O18" i="5"/>
  <c r="P13" i="15" s="1"/>
  <c r="U6" i="5"/>
  <c r="T5" i="5"/>
  <c r="U12" i="3" s="1"/>
  <c r="J25" i="5"/>
  <c r="K12" i="29" s="1"/>
  <c r="K26" i="5"/>
  <c r="L13" i="29" s="1"/>
  <c r="Q14" i="5"/>
  <c r="R13" i="25" s="1"/>
  <c r="P13" i="5"/>
  <c r="Q12" i="25" s="1"/>
  <c r="R12" i="5"/>
  <c r="S13" i="24" s="1"/>
  <c r="Q11" i="5"/>
  <c r="R12" i="24" s="1"/>
  <c r="L21" i="5"/>
  <c r="M12" i="27" s="1"/>
  <c r="M22" i="5"/>
  <c r="N13" i="27" s="1"/>
  <c r="S10" i="5"/>
  <c r="T13" i="23" s="1"/>
  <c r="R9" i="5"/>
  <c r="S12" i="23" s="1"/>
  <c r="J28" i="5"/>
  <c r="K13" i="30" s="1"/>
  <c r="I27" i="5"/>
  <c r="J12" i="30" s="1"/>
  <c r="O15" i="5"/>
  <c r="P12" i="26" s="1"/>
  <c r="P16" i="5"/>
  <c r="Q13" i="26" s="1"/>
  <c r="S7" i="5"/>
  <c r="T12" i="10" s="1"/>
  <c r="T8" i="5"/>
  <c r="U13" i="10" s="1"/>
  <c r="V13" i="22" l="1"/>
  <c r="V13" i="3"/>
  <c r="U12" i="22"/>
  <c r="V6" i="5"/>
  <c r="U5" i="5"/>
  <c r="V12" i="3" s="1"/>
  <c r="O20" i="5"/>
  <c r="P13" i="16" s="1"/>
  <c r="N19" i="5"/>
  <c r="O12" i="16" s="1"/>
  <c r="R11" i="5"/>
  <c r="S12" i="24" s="1"/>
  <c r="S12" i="5"/>
  <c r="T13" i="24" s="1"/>
  <c r="Q13" i="5"/>
  <c r="R12" i="25" s="1"/>
  <c r="R14" i="5"/>
  <c r="S13" i="25" s="1"/>
  <c r="K25" i="5"/>
  <c r="L12" i="29" s="1"/>
  <c r="L26" i="5"/>
  <c r="M13" i="29" s="1"/>
  <c r="P15" i="5"/>
  <c r="Q12" i="26" s="1"/>
  <c r="Q16" i="5"/>
  <c r="R13" i="26" s="1"/>
  <c r="K28" i="5"/>
  <c r="L13" i="30" s="1"/>
  <c r="J27" i="5"/>
  <c r="K12" i="30" s="1"/>
  <c r="T10" i="5"/>
  <c r="U13" i="23" s="1"/>
  <c r="S9" i="5"/>
  <c r="T12" i="23" s="1"/>
  <c r="L23" i="5"/>
  <c r="M12" i="28" s="1"/>
  <c r="M24" i="5"/>
  <c r="N13" i="28" s="1"/>
  <c r="P18" i="5"/>
  <c r="Q13" i="15" s="1"/>
  <c r="O17" i="5"/>
  <c r="P12" i="15" s="1"/>
  <c r="U8" i="5"/>
  <c r="V13" i="10" s="1"/>
  <c r="T7" i="5"/>
  <c r="U12" i="10" s="1"/>
  <c r="M21" i="5"/>
  <c r="N12" i="27" s="1"/>
  <c r="N22" i="5"/>
  <c r="O13" i="27" s="1"/>
  <c r="W13" i="22" l="1"/>
  <c r="W13" i="3"/>
  <c r="V12" i="22"/>
  <c r="V8" i="5"/>
  <c r="W13" i="10" s="1"/>
  <c r="U7" i="5"/>
  <c r="V12" i="10" s="1"/>
  <c r="O19" i="5"/>
  <c r="P12" i="16" s="1"/>
  <c r="P20" i="5"/>
  <c r="Q13" i="16" s="1"/>
  <c r="L28" i="5"/>
  <c r="M13" i="30" s="1"/>
  <c r="K27" i="5"/>
  <c r="L12" i="30" s="1"/>
  <c r="L25" i="5"/>
  <c r="M12" i="29" s="1"/>
  <c r="M26" i="5"/>
  <c r="N13" i="29" s="1"/>
  <c r="T9" i="5"/>
  <c r="U12" i="23" s="1"/>
  <c r="U10" i="5"/>
  <c r="V13" i="23" s="1"/>
  <c r="Q15" i="5"/>
  <c r="R12" i="26" s="1"/>
  <c r="R16" i="5"/>
  <c r="S13" i="26" s="1"/>
  <c r="N24" i="5"/>
  <c r="O13" i="28" s="1"/>
  <c r="M23" i="5"/>
  <c r="N12" i="28" s="1"/>
  <c r="T12" i="5"/>
  <c r="U13" i="24" s="1"/>
  <c r="S11" i="5"/>
  <c r="T12" i="24" s="1"/>
  <c r="Q18" i="5"/>
  <c r="R13" i="15" s="1"/>
  <c r="P17" i="5"/>
  <c r="Q12" i="15" s="1"/>
  <c r="N21" i="5"/>
  <c r="O12" i="27" s="1"/>
  <c r="O22" i="5"/>
  <c r="P13" i="27" s="1"/>
  <c r="R13" i="5"/>
  <c r="S12" i="25" s="1"/>
  <c r="S14" i="5"/>
  <c r="T13" i="25" s="1"/>
  <c r="V5" i="5"/>
  <c r="W12" i="3" s="1"/>
  <c r="W6" i="5"/>
  <c r="X13" i="22" l="1"/>
  <c r="X13" i="3"/>
  <c r="W12" i="22"/>
  <c r="U12" i="5"/>
  <c r="V13" i="24" s="1"/>
  <c r="T11" i="5"/>
  <c r="U12" i="24" s="1"/>
  <c r="M28" i="5"/>
  <c r="N13" i="30" s="1"/>
  <c r="L27" i="5"/>
  <c r="M12" i="30" s="1"/>
  <c r="M25" i="5"/>
  <c r="N12" i="29" s="1"/>
  <c r="N26" i="5"/>
  <c r="O13" i="29" s="1"/>
  <c r="O24" i="5"/>
  <c r="P13" i="28" s="1"/>
  <c r="N23" i="5"/>
  <c r="O12" i="28" s="1"/>
  <c r="Q20" i="5"/>
  <c r="R13" i="16" s="1"/>
  <c r="P19" i="5"/>
  <c r="Q12" i="16" s="1"/>
  <c r="T14" i="5"/>
  <c r="U13" i="25" s="1"/>
  <c r="S13" i="5"/>
  <c r="T12" i="25" s="1"/>
  <c r="O21" i="5"/>
  <c r="P12" i="27" s="1"/>
  <c r="P22" i="5"/>
  <c r="Q13" i="27" s="1"/>
  <c r="V10" i="5"/>
  <c r="W13" i="23" s="1"/>
  <c r="U9" i="5"/>
  <c r="V12" i="23" s="1"/>
  <c r="X6" i="5"/>
  <c r="W5" i="5"/>
  <c r="X12" i="3" s="1"/>
  <c r="S16" i="5"/>
  <c r="T13" i="26" s="1"/>
  <c r="R15" i="5"/>
  <c r="S12" i="26" s="1"/>
  <c r="R18" i="5"/>
  <c r="S13" i="15" s="1"/>
  <c r="Q17" i="5"/>
  <c r="R12" i="15" s="1"/>
  <c r="W8" i="5"/>
  <c r="X13" i="10" s="1"/>
  <c r="V7" i="5"/>
  <c r="W12" i="10" s="1"/>
  <c r="Y13" i="22" l="1"/>
  <c r="Y13" i="3"/>
  <c r="X12" i="22"/>
  <c r="X8" i="5"/>
  <c r="Y13" i="10" s="1"/>
  <c r="W7" i="5"/>
  <c r="X12" i="10" s="1"/>
  <c r="R17" i="5"/>
  <c r="S12" i="15" s="1"/>
  <c r="S18" i="5"/>
  <c r="T13" i="15" s="1"/>
  <c r="N25" i="5"/>
  <c r="O12" i="29" s="1"/>
  <c r="O26" i="5"/>
  <c r="P13" i="29" s="1"/>
  <c r="P24" i="5"/>
  <c r="Q13" i="28" s="1"/>
  <c r="O23" i="5"/>
  <c r="P12" i="28" s="1"/>
  <c r="T13" i="5"/>
  <c r="U12" i="25" s="1"/>
  <c r="U14" i="5"/>
  <c r="V13" i="25" s="1"/>
  <c r="M27" i="5"/>
  <c r="N12" i="30" s="1"/>
  <c r="N28" i="5"/>
  <c r="O13" i="30" s="1"/>
  <c r="W10" i="5"/>
  <c r="X13" i="23" s="1"/>
  <c r="V9" i="5"/>
  <c r="W12" i="23" s="1"/>
  <c r="S15" i="5"/>
  <c r="T12" i="26" s="1"/>
  <c r="T16" i="5"/>
  <c r="U13" i="26" s="1"/>
  <c r="P21" i="5"/>
  <c r="Q12" i="27" s="1"/>
  <c r="Q22" i="5"/>
  <c r="R13" i="27" s="1"/>
  <c r="Y6" i="5"/>
  <c r="X5" i="5"/>
  <c r="Y12" i="3" s="1"/>
  <c r="Q19" i="5"/>
  <c r="R12" i="16" s="1"/>
  <c r="R20" i="5"/>
  <c r="S13" i="16" s="1"/>
  <c r="V12" i="5"/>
  <c r="W13" i="24" s="1"/>
  <c r="U11" i="5"/>
  <c r="V12" i="24" s="1"/>
  <c r="Z13" i="22" l="1"/>
  <c r="Z13" i="3"/>
  <c r="Y12" i="22"/>
  <c r="Q24" i="5"/>
  <c r="R13" i="28" s="1"/>
  <c r="P23" i="5"/>
  <c r="Q12" i="28" s="1"/>
  <c r="T15" i="5"/>
  <c r="U12" i="26" s="1"/>
  <c r="U16" i="5"/>
  <c r="V13" i="26" s="1"/>
  <c r="T18" i="5"/>
  <c r="U13" i="15" s="1"/>
  <c r="S17" i="5"/>
  <c r="T12" i="15" s="1"/>
  <c r="V11" i="5"/>
  <c r="W12" i="24" s="1"/>
  <c r="W12" i="5"/>
  <c r="X13" i="24" s="1"/>
  <c r="O25" i="5"/>
  <c r="P12" i="29" s="1"/>
  <c r="P26" i="5"/>
  <c r="Q13" i="29" s="1"/>
  <c r="N27" i="5"/>
  <c r="O12" i="30" s="1"/>
  <c r="O28" i="5"/>
  <c r="P13" i="30" s="1"/>
  <c r="Q21" i="5"/>
  <c r="R12" i="27" s="1"/>
  <c r="R22" i="5"/>
  <c r="S13" i="27" s="1"/>
  <c r="V14" i="5"/>
  <c r="W13" i="25" s="1"/>
  <c r="U13" i="5"/>
  <c r="V12" i="25" s="1"/>
  <c r="R19" i="5"/>
  <c r="S12" i="16" s="1"/>
  <c r="S20" i="5"/>
  <c r="T13" i="16" s="1"/>
  <c r="X10" i="5"/>
  <c r="Y13" i="23" s="1"/>
  <c r="W9" i="5"/>
  <c r="X12" i="23" s="1"/>
  <c r="Z6" i="5"/>
  <c r="Y5" i="5"/>
  <c r="Z12" i="3" s="1"/>
  <c r="Y8" i="5"/>
  <c r="Z13" i="10" s="1"/>
  <c r="X7" i="5"/>
  <c r="Y12" i="10" s="1"/>
  <c r="AA13" i="22" l="1"/>
  <c r="AA13" i="3"/>
  <c r="Z12" i="22"/>
  <c r="X12" i="5"/>
  <c r="Y13" i="24" s="1"/>
  <c r="W11" i="5"/>
  <c r="X12" i="24" s="1"/>
  <c r="T17" i="5"/>
  <c r="U12" i="15" s="1"/>
  <c r="U18" i="5"/>
  <c r="V13" i="15" s="1"/>
  <c r="R21" i="5"/>
  <c r="S12" i="27" s="1"/>
  <c r="S22" i="5"/>
  <c r="T13" i="27" s="1"/>
  <c r="U15" i="5"/>
  <c r="V12" i="26" s="1"/>
  <c r="V16" i="5"/>
  <c r="W13" i="26" s="1"/>
  <c r="W14" i="5"/>
  <c r="X13" i="25" s="1"/>
  <c r="V13" i="5"/>
  <c r="W12" i="25" s="1"/>
  <c r="P28" i="5"/>
  <c r="Q13" i="30" s="1"/>
  <c r="O27" i="5"/>
  <c r="P12" i="30" s="1"/>
  <c r="Y10" i="5"/>
  <c r="Z13" i="23" s="1"/>
  <c r="X9" i="5"/>
  <c r="Y12" i="23" s="1"/>
  <c r="P25" i="5"/>
  <c r="Q12" i="29" s="1"/>
  <c r="Q26" i="5"/>
  <c r="R13" i="29" s="1"/>
  <c r="Y7" i="5"/>
  <c r="Z12" i="10" s="1"/>
  <c r="Z8" i="5"/>
  <c r="AA13" i="10" s="1"/>
  <c r="AA6" i="5"/>
  <c r="Z5" i="5"/>
  <c r="AA12" i="3" s="1"/>
  <c r="S19" i="5"/>
  <c r="T12" i="16" s="1"/>
  <c r="T20" i="5"/>
  <c r="U13" i="16" s="1"/>
  <c r="Q23" i="5"/>
  <c r="R12" i="28" s="1"/>
  <c r="R24" i="5"/>
  <c r="S13" i="28" s="1"/>
  <c r="AB13" i="22" l="1"/>
  <c r="AB13" i="3"/>
  <c r="AA12" i="22"/>
  <c r="V15" i="5"/>
  <c r="W12" i="26" s="1"/>
  <c r="W16" i="5"/>
  <c r="X13" i="26" s="1"/>
  <c r="U17" i="5"/>
  <c r="V12" i="15" s="1"/>
  <c r="V18" i="5"/>
  <c r="W13" i="15" s="1"/>
  <c r="U20" i="5"/>
  <c r="V13" i="16" s="1"/>
  <c r="T19" i="5"/>
  <c r="U12" i="16" s="1"/>
  <c r="P27" i="5"/>
  <c r="Q12" i="30" s="1"/>
  <c r="Q28" i="5"/>
  <c r="R13" i="30" s="1"/>
  <c r="Q25" i="5"/>
  <c r="R12" i="29" s="1"/>
  <c r="R26" i="5"/>
  <c r="S13" i="29" s="1"/>
  <c r="Y9" i="5"/>
  <c r="Z12" i="23" s="1"/>
  <c r="Z10" i="5"/>
  <c r="AA13" i="23" s="1"/>
  <c r="AA8" i="5"/>
  <c r="AB13" i="10" s="1"/>
  <c r="Z7" i="5"/>
  <c r="AA12" i="10" s="1"/>
  <c r="S21" i="5"/>
  <c r="T12" i="27" s="1"/>
  <c r="T22" i="5"/>
  <c r="U13" i="27" s="1"/>
  <c r="AA5" i="5"/>
  <c r="AB12" i="3" s="1"/>
  <c r="AB6" i="5"/>
  <c r="S24" i="5"/>
  <c r="T13" i="28" s="1"/>
  <c r="R23" i="5"/>
  <c r="S12" i="28" s="1"/>
  <c r="X14" i="5"/>
  <c r="Y13" i="25" s="1"/>
  <c r="W13" i="5"/>
  <c r="X12" i="25" s="1"/>
  <c r="Y12" i="5"/>
  <c r="Z13" i="24" s="1"/>
  <c r="X11" i="5"/>
  <c r="Y12" i="24" s="1"/>
  <c r="AC13" i="22" l="1"/>
  <c r="AC13" i="3"/>
  <c r="AB12" i="22"/>
  <c r="Y11" i="5"/>
  <c r="Z12" i="24" s="1"/>
  <c r="Z12" i="5"/>
  <c r="AA13" i="24" s="1"/>
  <c r="T21" i="5"/>
  <c r="U12" i="27" s="1"/>
  <c r="U22" i="5"/>
  <c r="V13" i="27" s="1"/>
  <c r="S23" i="5"/>
  <c r="T12" i="28" s="1"/>
  <c r="T24" i="5"/>
  <c r="U13" i="28" s="1"/>
  <c r="Z9" i="5"/>
  <c r="AA12" i="23" s="1"/>
  <c r="AA10" i="5"/>
  <c r="AB13" i="23" s="1"/>
  <c r="Q27" i="5"/>
  <c r="R12" i="30" s="1"/>
  <c r="R28" i="5"/>
  <c r="S13" i="30" s="1"/>
  <c r="AA7" i="5"/>
  <c r="AB12" i="10" s="1"/>
  <c r="AB8" i="5"/>
  <c r="AC13" i="10" s="1"/>
  <c r="W18" i="5"/>
  <c r="X13" i="15" s="1"/>
  <c r="V17" i="5"/>
  <c r="W12" i="15" s="1"/>
  <c r="W15" i="5"/>
  <c r="X12" i="26" s="1"/>
  <c r="X16" i="5"/>
  <c r="Y13" i="26" s="1"/>
  <c r="Y14" i="5"/>
  <c r="Z13" i="25" s="1"/>
  <c r="X13" i="5"/>
  <c r="Y12" i="25" s="1"/>
  <c r="V20" i="5"/>
  <c r="W13" i="16" s="1"/>
  <c r="U19" i="5"/>
  <c r="V12" i="16" s="1"/>
  <c r="AC6" i="5"/>
  <c r="AB5" i="5"/>
  <c r="AC12" i="3" s="1"/>
  <c r="S26" i="5"/>
  <c r="T13" i="29" s="1"/>
  <c r="R25" i="5"/>
  <c r="S12" i="29" s="1"/>
  <c r="AD13" i="22" l="1"/>
  <c r="AD13" i="3"/>
  <c r="AC12" i="22"/>
  <c r="U24" i="5"/>
  <c r="V13" i="28" s="1"/>
  <c r="T23" i="5"/>
  <c r="U12" i="28" s="1"/>
  <c r="X18" i="5"/>
  <c r="Y13" i="15" s="1"/>
  <c r="W17" i="5"/>
  <c r="X12" i="15" s="1"/>
  <c r="S25" i="5"/>
  <c r="T12" i="29" s="1"/>
  <c r="T26" i="5"/>
  <c r="U13" i="29" s="1"/>
  <c r="AB7" i="5"/>
  <c r="AC12" i="10" s="1"/>
  <c r="AC8" i="5"/>
  <c r="AD13" i="10" s="1"/>
  <c r="X15" i="5"/>
  <c r="Y12" i="26" s="1"/>
  <c r="Y16" i="5"/>
  <c r="Z13" i="26" s="1"/>
  <c r="AC5" i="5"/>
  <c r="AD12" i="3" s="1"/>
  <c r="AD6" i="5"/>
  <c r="V19" i="5"/>
  <c r="W12" i="16" s="1"/>
  <c r="W20" i="5"/>
  <c r="X13" i="16" s="1"/>
  <c r="AA12" i="5"/>
  <c r="AB13" i="24" s="1"/>
  <c r="Z11" i="5"/>
  <c r="AA12" i="24" s="1"/>
  <c r="AA9" i="5"/>
  <c r="AB12" i="23" s="1"/>
  <c r="AB10" i="5"/>
  <c r="AC13" i="23" s="1"/>
  <c r="V22" i="5"/>
  <c r="W13" i="27" s="1"/>
  <c r="U21" i="5"/>
  <c r="V12" i="27" s="1"/>
  <c r="S28" i="5"/>
  <c r="T13" i="30" s="1"/>
  <c r="R27" i="5"/>
  <c r="S12" i="30" s="1"/>
  <c r="Y13" i="5"/>
  <c r="Z12" i="25" s="1"/>
  <c r="Z14" i="5"/>
  <c r="AA13" i="25" s="1"/>
  <c r="AE13" i="22" l="1"/>
  <c r="AE13" i="3"/>
  <c r="AD12" i="22"/>
  <c r="AB12" i="5"/>
  <c r="AC13" i="24" s="1"/>
  <c r="AA11" i="5"/>
  <c r="AB12" i="24" s="1"/>
  <c r="X20" i="5"/>
  <c r="Y13" i="16" s="1"/>
  <c r="W19" i="5"/>
  <c r="X12" i="16" s="1"/>
  <c r="AC7" i="5"/>
  <c r="AD12" i="10" s="1"/>
  <c r="AD8" i="5"/>
  <c r="AE13" i="10" s="1"/>
  <c r="AE6" i="5"/>
  <c r="AD5" i="5"/>
  <c r="AE12" i="3" s="1"/>
  <c r="W22" i="5"/>
  <c r="X13" i="27" s="1"/>
  <c r="V21" i="5"/>
  <c r="W12" i="27" s="1"/>
  <c r="T25" i="5"/>
  <c r="U12" i="29" s="1"/>
  <c r="U26" i="5"/>
  <c r="V13" i="29" s="1"/>
  <c r="Y15" i="5"/>
  <c r="Z12" i="26" s="1"/>
  <c r="Z16" i="5"/>
  <c r="AA13" i="26" s="1"/>
  <c r="T28" i="5"/>
  <c r="U13" i="30" s="1"/>
  <c r="S27" i="5"/>
  <c r="T12" i="30" s="1"/>
  <c r="AB9" i="5"/>
  <c r="AC12" i="23" s="1"/>
  <c r="AC10" i="5"/>
  <c r="AD13" i="23" s="1"/>
  <c r="Y18" i="5"/>
  <c r="Z13" i="15" s="1"/>
  <c r="X17" i="5"/>
  <c r="Y12" i="15" s="1"/>
  <c r="Z13" i="5"/>
  <c r="AA12" i="25" s="1"/>
  <c r="AA14" i="5"/>
  <c r="AB13" i="25" s="1"/>
  <c r="U23" i="5"/>
  <c r="V12" i="28" s="1"/>
  <c r="V24" i="5"/>
  <c r="W13" i="28" s="1"/>
  <c r="AF13" i="22" l="1"/>
  <c r="AF13" i="3"/>
  <c r="AE12" i="22"/>
  <c r="AA13" i="5"/>
  <c r="AB12" i="25" s="1"/>
  <c r="AB14" i="5"/>
  <c r="AC13" i="25" s="1"/>
  <c r="Z15" i="5"/>
  <c r="AA12" i="26" s="1"/>
  <c r="AA16" i="5"/>
  <c r="AB13" i="26" s="1"/>
  <c r="V26" i="5"/>
  <c r="W13" i="29" s="1"/>
  <c r="U25" i="5"/>
  <c r="V12" i="29" s="1"/>
  <c r="AF6" i="5"/>
  <c r="AE5" i="5"/>
  <c r="AF12" i="3" s="1"/>
  <c r="AD10" i="5"/>
  <c r="AE13" i="23" s="1"/>
  <c r="AC9" i="5"/>
  <c r="AD12" i="23" s="1"/>
  <c r="Y20" i="5"/>
  <c r="Z13" i="16" s="1"/>
  <c r="X19" i="5"/>
  <c r="Y12" i="16" s="1"/>
  <c r="T27" i="5"/>
  <c r="U12" i="30" s="1"/>
  <c r="U28" i="5"/>
  <c r="V13" i="30" s="1"/>
  <c r="Y17" i="5"/>
  <c r="Z12" i="15" s="1"/>
  <c r="Z18" i="5"/>
  <c r="AA13" i="15" s="1"/>
  <c r="W21" i="5"/>
  <c r="X12" i="27" s="1"/>
  <c r="X22" i="5"/>
  <c r="Y13" i="27" s="1"/>
  <c r="AD7" i="5"/>
  <c r="AE12" i="10" s="1"/>
  <c r="AE8" i="5"/>
  <c r="W24" i="5"/>
  <c r="X13" i="28" s="1"/>
  <c r="V23" i="5"/>
  <c r="W12" i="28" s="1"/>
  <c r="AC12" i="5"/>
  <c r="AD13" i="24" s="1"/>
  <c r="AB11" i="5"/>
  <c r="AC12" i="24" s="1"/>
  <c r="AG13" i="22" l="1"/>
  <c r="AG13" i="3"/>
  <c r="AF13" i="10"/>
  <c r="AF12" i="22"/>
  <c r="V28" i="5"/>
  <c r="W13" i="30" s="1"/>
  <c r="U27" i="5"/>
  <c r="V12" i="30" s="1"/>
  <c r="W26" i="5"/>
  <c r="X13" i="29" s="1"/>
  <c r="V25" i="5"/>
  <c r="W12" i="29" s="1"/>
  <c r="X24" i="5"/>
  <c r="Y13" i="28" s="1"/>
  <c r="W23" i="5"/>
  <c r="X12" i="28" s="1"/>
  <c r="AF8" i="5"/>
  <c r="AE7" i="5"/>
  <c r="Y22" i="5"/>
  <c r="Z13" i="27" s="1"/>
  <c r="X21" i="5"/>
  <c r="Y12" i="27" s="1"/>
  <c r="AA15" i="5"/>
  <c r="AB12" i="26" s="1"/>
  <c r="AB16" i="5"/>
  <c r="AC13" i="26" s="1"/>
  <c r="AC14" i="5"/>
  <c r="AD13" i="25" s="1"/>
  <c r="AB13" i="5"/>
  <c r="AC12" i="25" s="1"/>
  <c r="AD12" i="5"/>
  <c r="AE13" i="24" s="1"/>
  <c r="AC11" i="5"/>
  <c r="AD12" i="24" s="1"/>
  <c r="AF5" i="5"/>
  <c r="AG12" i="3" s="1"/>
  <c r="Z20" i="5"/>
  <c r="AA13" i="16" s="1"/>
  <c r="Y19" i="5"/>
  <c r="Z12" i="16" s="1"/>
  <c r="AE10" i="5"/>
  <c r="AF13" i="23" s="1"/>
  <c r="AD9" i="5"/>
  <c r="AE12" i="23" s="1"/>
  <c r="AA18" i="5"/>
  <c r="AB13" i="15" s="1"/>
  <c r="Z17" i="5"/>
  <c r="AA12" i="15" s="1"/>
  <c r="AG13" i="10" l="1"/>
  <c r="AF12" i="10"/>
  <c r="AG12" i="22"/>
  <c r="AF7" i="5"/>
  <c r="X23" i="5"/>
  <c r="Y12" i="28" s="1"/>
  <c r="Y24" i="5"/>
  <c r="Z13" i="28" s="1"/>
  <c r="AE12" i="5"/>
  <c r="AF13" i="24" s="1"/>
  <c r="AD11" i="5"/>
  <c r="AE12" i="24" s="1"/>
  <c r="AC16" i="5"/>
  <c r="AD13" i="26" s="1"/>
  <c r="AB15" i="5"/>
  <c r="AC12" i="26" s="1"/>
  <c r="AE9" i="5"/>
  <c r="AF12" i="23" s="1"/>
  <c r="AF10" i="5"/>
  <c r="AG13" i="23" s="1"/>
  <c r="AA17" i="5"/>
  <c r="AB12" i="15" s="1"/>
  <c r="AB18" i="5"/>
  <c r="AC13" i="15" s="1"/>
  <c r="AC13" i="5"/>
  <c r="AD12" i="25" s="1"/>
  <c r="AD14" i="5"/>
  <c r="AE13" i="25" s="1"/>
  <c r="AA20" i="5"/>
  <c r="AB13" i="16" s="1"/>
  <c r="Z19" i="5"/>
  <c r="AA12" i="16" s="1"/>
  <c r="W25" i="5"/>
  <c r="X12" i="29" s="1"/>
  <c r="X26" i="5"/>
  <c r="Y13" i="29" s="1"/>
  <c r="Z22" i="5"/>
  <c r="AA13" i="27" s="1"/>
  <c r="Y21" i="5"/>
  <c r="Z12" i="27" s="1"/>
  <c r="V27" i="5"/>
  <c r="W12" i="30" s="1"/>
  <c r="W28" i="5"/>
  <c r="X13" i="30" s="1"/>
  <c r="AF9" i="5" l="1"/>
  <c r="AG12" i="23" s="1"/>
  <c r="AG12" i="10"/>
  <c r="AD16" i="5"/>
  <c r="AE13" i="26" s="1"/>
  <c r="AC15" i="5"/>
  <c r="AD12" i="26" s="1"/>
  <c r="AE14" i="5"/>
  <c r="AF13" i="25" s="1"/>
  <c r="AD13" i="5"/>
  <c r="AE12" i="25" s="1"/>
  <c r="X25" i="5"/>
  <c r="Y12" i="29" s="1"/>
  <c r="Y26" i="5"/>
  <c r="Z13" i="29" s="1"/>
  <c r="AB20" i="5"/>
  <c r="AC13" i="16" s="1"/>
  <c r="AA19" i="5"/>
  <c r="AB12" i="16" s="1"/>
  <c r="AE11" i="5"/>
  <c r="AF12" i="24" s="1"/>
  <c r="AF12" i="5"/>
  <c r="Z24" i="5"/>
  <c r="AA13" i="28" s="1"/>
  <c r="Y23" i="5"/>
  <c r="Z12" i="28" s="1"/>
  <c r="X28" i="5"/>
  <c r="Y13" i="30" s="1"/>
  <c r="W27" i="5"/>
  <c r="X12" i="30" s="1"/>
  <c r="AB17" i="5"/>
  <c r="AC12" i="15" s="1"/>
  <c r="AC18" i="5"/>
  <c r="AD13" i="15" s="1"/>
  <c r="Z21" i="5"/>
  <c r="AA12" i="27" s="1"/>
  <c r="AA22" i="5"/>
  <c r="AB13" i="27" s="1"/>
  <c r="AF11" i="5" l="1"/>
  <c r="AG12" i="24" s="1"/>
  <c r="AG13" i="24"/>
  <c r="Z26" i="5"/>
  <c r="AA13" i="29" s="1"/>
  <c r="Y25" i="5"/>
  <c r="Z12" i="29" s="1"/>
  <c r="AD18" i="5"/>
  <c r="AE13" i="15" s="1"/>
  <c r="AC17" i="5"/>
  <c r="AD12" i="15" s="1"/>
  <c r="AC20" i="5"/>
  <c r="AD13" i="16" s="1"/>
  <c r="AB19" i="5"/>
  <c r="AC12" i="16" s="1"/>
  <c r="AA24" i="5"/>
  <c r="AB13" i="28" s="1"/>
  <c r="Z23" i="5"/>
  <c r="AA12" i="28" s="1"/>
  <c r="AE13" i="5"/>
  <c r="AF12" i="25" s="1"/>
  <c r="AF14" i="5"/>
  <c r="AG13" i="25" s="1"/>
  <c r="Y28" i="5"/>
  <c r="Z13" i="30" s="1"/>
  <c r="X27" i="5"/>
  <c r="Y12" i="30" s="1"/>
  <c r="AB22" i="5"/>
  <c r="AC13" i="27" s="1"/>
  <c r="AA21" i="5"/>
  <c r="AB12" i="27" s="1"/>
  <c r="AE16" i="5"/>
  <c r="AF13" i="26" s="1"/>
  <c r="AD15" i="5"/>
  <c r="AE12" i="26" s="1"/>
  <c r="AF13" i="5" l="1"/>
  <c r="AG12" i="25" s="1"/>
  <c r="AC19" i="5"/>
  <c r="AD12" i="16" s="1"/>
  <c r="AD20" i="5"/>
  <c r="AE13" i="16" s="1"/>
  <c r="AB24" i="5"/>
  <c r="AC13" i="28" s="1"/>
  <c r="AA23" i="5"/>
  <c r="AB12" i="28" s="1"/>
  <c r="AE18" i="5"/>
  <c r="AF13" i="15" s="1"/>
  <c r="AD17" i="5"/>
  <c r="AE12" i="15" s="1"/>
  <c r="AE15" i="5"/>
  <c r="AF12" i="26" s="1"/>
  <c r="AF16" i="5"/>
  <c r="AG13" i="26" s="1"/>
  <c r="AB21" i="5"/>
  <c r="AC12" i="27" s="1"/>
  <c r="AC22" i="5"/>
  <c r="AD13" i="27" s="1"/>
  <c r="Z28" i="5"/>
  <c r="AA13" i="30" s="1"/>
  <c r="Y27" i="5"/>
  <c r="Z12" i="30" s="1"/>
  <c r="AA26" i="5"/>
  <c r="AB13" i="29" s="1"/>
  <c r="Z25" i="5"/>
  <c r="AA12" i="29" s="1"/>
  <c r="AF15" i="5" l="1"/>
  <c r="AG12" i="26" s="1"/>
  <c r="Z27" i="5"/>
  <c r="AA12" i="30" s="1"/>
  <c r="AA28" i="5"/>
  <c r="AB13" i="30" s="1"/>
  <c r="AB26" i="5"/>
  <c r="AC13" i="29" s="1"/>
  <c r="AA25" i="5"/>
  <c r="AB12" i="29" s="1"/>
  <c r="AC21" i="5"/>
  <c r="AD12" i="27" s="1"/>
  <c r="AD22" i="5"/>
  <c r="AE13" i="27" s="1"/>
  <c r="AF18" i="5"/>
  <c r="AG13" i="15" s="1"/>
  <c r="AE17" i="5"/>
  <c r="AF12" i="15" s="1"/>
  <c r="AC24" i="5"/>
  <c r="AD13" i="28" s="1"/>
  <c r="AB23" i="5"/>
  <c r="AC12" i="28" s="1"/>
  <c r="AE20" i="5"/>
  <c r="AF13" i="16" s="1"/>
  <c r="AD19" i="5"/>
  <c r="AE12" i="16" s="1"/>
  <c r="AF17" i="5" l="1"/>
  <c r="AG12" i="15" s="1"/>
  <c r="AE22" i="5"/>
  <c r="AF13" i="27" s="1"/>
  <c r="AD21" i="5"/>
  <c r="AE12" i="27" s="1"/>
  <c r="AF20" i="5"/>
  <c r="AG13" i="16" s="1"/>
  <c r="AE19" i="5"/>
  <c r="AF12" i="16" s="1"/>
  <c r="AA27" i="5"/>
  <c r="AB12" i="30" s="1"/>
  <c r="AB28" i="5"/>
  <c r="AC13" i="30" s="1"/>
  <c r="AB25" i="5"/>
  <c r="AC12" i="29" s="1"/>
  <c r="AC26" i="5"/>
  <c r="AD13" i="29" s="1"/>
  <c r="AC23" i="5"/>
  <c r="AD12" i="28" s="1"/>
  <c r="AD24" i="5"/>
  <c r="AE13" i="28" s="1"/>
  <c r="AF19" i="5" l="1"/>
  <c r="AG12" i="16" s="1"/>
  <c r="AD26" i="5"/>
  <c r="AE13" i="29" s="1"/>
  <c r="AC25" i="5"/>
  <c r="AD12" i="29" s="1"/>
  <c r="AD23" i="5"/>
  <c r="AE12" i="28" s="1"/>
  <c r="AE24" i="5"/>
  <c r="AF13" i="28" s="1"/>
  <c r="AC28" i="5"/>
  <c r="AD13" i="30" s="1"/>
  <c r="AB27" i="5"/>
  <c r="AC12" i="30" s="1"/>
  <c r="AE21" i="5"/>
  <c r="AF12" i="27" s="1"/>
  <c r="AF22" i="5"/>
  <c r="AG13" i="27" s="1"/>
  <c r="AF21" i="5" l="1"/>
  <c r="AG12" i="27" s="1"/>
  <c r="AF24" i="5"/>
  <c r="AG13" i="28" s="1"/>
  <c r="AE23" i="5"/>
  <c r="AF12" i="28" s="1"/>
  <c r="AC27" i="5"/>
  <c r="AD12" i="30" s="1"/>
  <c r="AD28" i="5"/>
  <c r="AE13" i="30" s="1"/>
  <c r="AE26" i="5"/>
  <c r="AF13" i="29" s="1"/>
  <c r="AD25" i="5"/>
  <c r="AE12" i="29" s="1"/>
  <c r="AF23" i="5" l="1"/>
  <c r="AG12" i="28" s="1"/>
  <c r="AE28" i="5"/>
  <c r="AF13" i="30" s="1"/>
  <c r="AD27" i="5"/>
  <c r="AE12" i="30" s="1"/>
  <c r="AF26" i="5"/>
  <c r="AG13" i="29" s="1"/>
  <c r="AE25" i="5"/>
  <c r="AF12" i="29" s="1"/>
  <c r="AF25" i="5" l="1"/>
  <c r="AG12" i="29" s="1"/>
  <c r="AE27" i="5"/>
  <c r="AF12" i="30" s="1"/>
  <c r="AF28" i="5"/>
  <c r="AG13" i="30" s="1"/>
  <c r="AF27" i="5" l="1"/>
  <c r="AG12" i="30" s="1"/>
</calcChain>
</file>

<file path=xl/comments1.xml><?xml version="1.0" encoding="utf-8"?>
<comments xmlns="http://schemas.openxmlformats.org/spreadsheetml/2006/main">
  <authors>
    <author>Windows-Benutzer</author>
  </authors>
  <commentList>
    <comment ref="H4" authorId="0" shapeId="0">
      <text>
        <r>
          <rPr>
            <sz val="9"/>
            <color indexed="81"/>
            <rFont val="Segoe UI"/>
            <family val="2"/>
          </rPr>
          <t xml:space="preserve">These cells are filled in automatically.
Please complete instead the Excel sheet "Start Data"
</t>
        </r>
      </text>
    </comment>
    <comment ref="W5" authorId="0" shapeId="0">
      <text>
        <r>
          <rPr>
            <sz val="9"/>
            <color indexed="81"/>
            <rFont val="Segoe UI"/>
            <family val="2"/>
          </rPr>
          <t xml:space="preserve">These cells are filled in automatically.
Please complete instead the Excel sheet "Start Data"
</t>
        </r>
      </text>
    </comment>
    <comment ref="R8" authorId="0" shapeId="0">
      <text>
        <r>
          <rPr>
            <b/>
            <sz val="10"/>
            <color indexed="81"/>
            <rFont val="Segoe UI"/>
            <family val="2"/>
          </rPr>
          <t xml:space="preserve">Further explanations can be found in the Excel sheet "Instructions". </t>
        </r>
      </text>
    </comment>
    <comment ref="C15" authorId="0" shapeId="0">
      <text>
        <r>
          <rPr>
            <sz val="9"/>
            <color indexed="81"/>
            <rFont val="Segoe UI"/>
            <family val="2"/>
          </rPr>
          <t xml:space="preserve">Please insert the number of hours worked per Work Package 
Work packages that have been selected in Excel sheet "Start Data" are marked in yellow.
Please observe the general working time requirements e.g. not to work more than 10 hours per day. </t>
        </r>
        <r>
          <rPr>
            <sz val="9"/>
            <color indexed="81"/>
            <rFont val="Segoe UI"/>
            <charset val="1"/>
          </rPr>
          <t xml:space="preserve">
</t>
        </r>
      </text>
    </comment>
    <comment ref="AI29" authorId="0" shapeId="0">
      <text>
        <r>
          <rPr>
            <sz val="9"/>
            <color indexed="81"/>
            <rFont val="Segoe UI"/>
            <family val="2"/>
          </rPr>
          <t>days/month is only calculated when 
in Start Data "day equivalent in FTE (in hours)" has been filled in</t>
        </r>
      </text>
    </comment>
    <comment ref="AI30" authorId="0" shapeId="0">
      <text>
        <r>
          <rPr>
            <sz val="9"/>
            <color indexed="81"/>
            <rFont val="Segoe UI"/>
            <charset val="1"/>
          </rPr>
          <t xml:space="preserve">The average number of day equivalents for a full time employee corresponds to 215 day per calendar year.
</t>
        </r>
      </text>
    </comment>
    <comment ref="B32" authorId="0" shapeId="0">
      <text>
        <r>
          <rPr>
            <sz val="9"/>
            <color indexed="81"/>
            <rFont val="Segoe UI"/>
            <charset val="1"/>
          </rPr>
          <t>Describing the work you performed for each month will make it easier to provide your input to the periodic technical reports.</t>
        </r>
      </text>
    </comment>
    <comment ref="G42" authorId="0" shapeId="0">
      <text>
        <r>
          <rPr>
            <sz val="9"/>
            <color indexed="81"/>
            <rFont val="Segoe UI"/>
            <charset val="1"/>
          </rPr>
          <t>Please prepare time sheets timely every month.                    Each month should be printed seperately, signed in blue in  and dated.
Scanned digital signatures are not allowed.                         Please send the Excel sheet as well as the original paper version to your administration</t>
        </r>
      </text>
    </comment>
  </commentList>
</comments>
</file>

<file path=xl/sharedStrings.xml><?xml version="1.0" encoding="utf-8"?>
<sst xmlns="http://schemas.openxmlformats.org/spreadsheetml/2006/main" count="501" uniqueCount="162">
  <si>
    <t>Please enter data in the yellow boxes only.</t>
  </si>
  <si>
    <t>Federal state</t>
  </si>
  <si>
    <t>Sachsen-Anhalt</t>
  </si>
  <si>
    <t>Year</t>
  </si>
  <si>
    <t>Beneficiary´s / third party's name</t>
  </si>
  <si>
    <t>Title of the action (Acronym)</t>
  </si>
  <si>
    <t>Grant Agreement No</t>
  </si>
  <si>
    <t>Person carrying out the work</t>
  </si>
  <si>
    <t>Type of personnel</t>
  </si>
  <si>
    <t>Start Date</t>
  </si>
  <si>
    <t>End Date</t>
  </si>
  <si>
    <t>Percentage</t>
  </si>
  <si>
    <t>hours/week</t>
  </si>
  <si>
    <t>Work Packages/Reference</t>
  </si>
  <si>
    <t>Start Month</t>
  </si>
  <si>
    <t>End Month</t>
  </si>
  <si>
    <t>WP 1</t>
  </si>
  <si>
    <t>WP 2</t>
  </si>
  <si>
    <t>WP 3</t>
  </si>
  <si>
    <t>WP 4</t>
  </si>
  <si>
    <t>WP 5</t>
  </si>
  <si>
    <t>WP 6</t>
  </si>
  <si>
    <t>WP 7</t>
  </si>
  <si>
    <t>WP 8</t>
  </si>
  <si>
    <t>WP 9</t>
  </si>
  <si>
    <t>WP 10</t>
  </si>
  <si>
    <t>WP 11</t>
  </si>
  <si>
    <t>WP 12</t>
  </si>
  <si>
    <t>WP 13</t>
  </si>
  <si>
    <t>WP 14</t>
  </si>
  <si>
    <t>WP 15</t>
  </si>
  <si>
    <t>Contact for support</t>
  </si>
  <si>
    <t>January</t>
  </si>
  <si>
    <t>Day</t>
  </si>
  <si>
    <t>Total</t>
  </si>
  <si>
    <t>Date</t>
  </si>
  <si>
    <t>Work Package/ Reference</t>
  </si>
  <si>
    <t>Total hours</t>
  </si>
  <si>
    <t>Short description of the activities carried out in this month:</t>
  </si>
  <si>
    <t>Jahr</t>
  </si>
  <si>
    <t>Feiertag</t>
  </si>
  <si>
    <t>Schleswig-Holstein</t>
  </si>
  <si>
    <t>Baden-Württemberg</t>
  </si>
  <si>
    <t>Bayern</t>
  </si>
  <si>
    <t>Berlin</t>
  </si>
  <si>
    <t>Brandenburg</t>
  </si>
  <si>
    <t>Bremen</t>
  </si>
  <si>
    <t>Hamburg</t>
  </si>
  <si>
    <t>Hessen</t>
  </si>
  <si>
    <t>Mecklenburg-Vorpommern</t>
  </si>
  <si>
    <t>Niedersachsen</t>
  </si>
  <si>
    <t>Nordrhein-Westfalen</t>
  </si>
  <si>
    <t>Rheinland-Pfalz</t>
  </si>
  <si>
    <t>Saarland</t>
  </si>
  <si>
    <t>Sachsen</t>
  </si>
  <si>
    <t>Thüringen</t>
  </si>
  <si>
    <t>Karfreitag</t>
  </si>
  <si>
    <t>Ostersonntag</t>
  </si>
  <si>
    <t>Ostermontag</t>
  </si>
  <si>
    <t>Christi Himmelfahrt</t>
  </si>
  <si>
    <t>Pfingstmontag</t>
  </si>
  <si>
    <t>Tag der Deutschen Einheit</t>
  </si>
  <si>
    <t>Neujahrstag</t>
  </si>
  <si>
    <t>Tag der Arbeit / 1. Mai</t>
  </si>
  <si>
    <t>Heiligabend</t>
  </si>
  <si>
    <t>1. Weihnachtstag</t>
  </si>
  <si>
    <t>2. Weihnachtstag</t>
  </si>
  <si>
    <t>Sylvester</t>
  </si>
  <si>
    <t>Reformationstag</t>
  </si>
  <si>
    <t>Heilige Drei Könige</t>
  </si>
  <si>
    <t>Fronleichnam</t>
  </si>
  <si>
    <t>Maria Himmelfahrt</t>
  </si>
  <si>
    <t>Allerheiligen</t>
  </si>
  <si>
    <t>Buß- und Bettag</t>
  </si>
  <si>
    <t>Frauentag</t>
  </si>
  <si>
    <t>zusätzliche Feiertage</t>
  </si>
  <si>
    <t>TIME RECORDING FOR A HORIZON EUROPE ACTION</t>
  </si>
  <si>
    <t>total days per month</t>
  </si>
  <si>
    <t>Total hours per month</t>
  </si>
  <si>
    <t>Date:</t>
  </si>
  <si>
    <r>
      <rPr>
        <b/>
        <sz val="10"/>
        <rFont val="Calibri"/>
        <family val="2"/>
        <scheme val="minor"/>
      </rPr>
      <t>Original</t>
    </r>
    <r>
      <rPr>
        <sz val="10"/>
        <rFont val="Calibri"/>
        <family val="2"/>
        <scheme val="minor"/>
      </rPr>
      <t xml:space="preserve"> signature of the person carrying out the work</t>
    </r>
  </si>
  <si>
    <r>
      <rPr>
        <b/>
        <sz val="10"/>
        <rFont val="Calibri"/>
        <family val="2"/>
        <scheme val="minor"/>
      </rPr>
      <t>Original</t>
    </r>
    <r>
      <rPr>
        <sz val="10"/>
        <rFont val="Calibri"/>
        <family val="2"/>
        <scheme val="minor"/>
      </rPr>
      <t xml:space="preserve"> signature of PI, Supervisor</t>
    </r>
  </si>
  <si>
    <t>Beneficiary´s / third party's name:</t>
  </si>
  <si>
    <t>Title of the action (Acronym):</t>
  </si>
  <si>
    <t>Name of the person carrying out the work:</t>
  </si>
  <si>
    <t>Month:</t>
  </si>
  <si>
    <t>Year:</t>
  </si>
  <si>
    <t>as of 4/2023</t>
  </si>
  <si>
    <t>February</t>
  </si>
  <si>
    <t>Please confirm that you have read the instructions, by choosing "Yes" from the dropdown.  -------&gt;</t>
  </si>
  <si>
    <t>July</t>
  </si>
  <si>
    <t>August</t>
  </si>
  <si>
    <t>March</t>
  </si>
  <si>
    <t>April</t>
  </si>
  <si>
    <t>May</t>
  </si>
  <si>
    <t>September</t>
  </si>
  <si>
    <t>October</t>
  </si>
  <si>
    <t>November</t>
  </si>
  <si>
    <t>December</t>
  </si>
  <si>
    <t>Please write hours and minutes as decimal numbers, for example: 2,5 (= 2 h and 30 min) or 6,25 (= 6 h and 15 min).</t>
  </si>
  <si>
    <t xml:space="preserve">days/month (1 FTE) = </t>
  </si>
  <si>
    <t>FTE= full time equivalent</t>
  </si>
  <si>
    <t>Months</t>
  </si>
  <si>
    <t>June</t>
  </si>
  <si>
    <t>Sum</t>
  </si>
  <si>
    <t xml:space="preserve">Sum </t>
  </si>
  <si>
    <t>Month</t>
  </si>
  <si>
    <t>Civil servants (8h/day)</t>
  </si>
  <si>
    <t xml:space="preserve">Days per month 
</t>
  </si>
  <si>
    <t xml:space="preserve">PM per month 
</t>
  </si>
  <si>
    <t xml:space="preserve">PM per month
</t>
  </si>
  <si>
    <t>TIME SHEETS - WHY?</t>
  </si>
  <si>
    <t xml:space="preserve">In Horizon Europe actual cost projects a reliable time recording system is required in order to charge personnel costs to the EU. These costs have to be calculated using a daily rate, which is based on an average number of day-equivalents. The average number of day-equivalents for a full time employee corresponds to 215 days per calendar year. </t>
  </si>
  <si>
    <t>To comply with these requirements, every employee paid from an EU grant needs to maintain monthly time records.</t>
  </si>
  <si>
    <t>TIME SHEETS - HOW?</t>
  </si>
  <si>
    <t>Step 1:</t>
  </si>
  <si>
    <t>Please read these instructions and confirm that you have done so in the Excel sheet 'Start Data'.</t>
  </si>
  <si>
    <t xml:space="preserve">Step 2:   </t>
  </si>
  <si>
    <t>Please fill in the missing data (yellow cells) in the Excel sheet 'Start Data'.</t>
  </si>
  <si>
    <t>Step 3:</t>
  </si>
  <si>
    <t>Please take note of the Excel sheet 'Example', where you will find further guidance.</t>
  </si>
  <si>
    <t>Step 4:</t>
  </si>
  <si>
    <t>Select the Excel sheet for the current month and fill in your working time for each Work Package. Please observe the general working time requirements (e.g. work days Monday to Friday, ≤ 10 hours per day).</t>
  </si>
  <si>
    <t>Please fill in a short description of the activities carried out in this month.</t>
  </si>
  <si>
    <t>TIME SHEETS - WHEN?</t>
  </si>
  <si>
    <t>▪  Please fill in the time sheets timely on a regular basis.</t>
  </si>
  <si>
    <t>▪  Print out each month individually on a separate sheet of paper.</t>
  </si>
  <si>
    <t>▪  The time sheets have to signed and dated by the person carrying out the work and the respective PI / supervisor on a monthly basis.</t>
  </si>
  <si>
    <t>▪  Original signatures are needed; digital or scanned signatures are not allowed.</t>
  </si>
  <si>
    <t>▪  Send both the paper and electronic versions at the latest every three months to your administration.</t>
  </si>
  <si>
    <t>QUESTIONS?   PLEASE CONTACT YOUR ADMINISTRATION!</t>
  </si>
  <si>
    <t>Step 5:</t>
  </si>
  <si>
    <t>The 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</si>
  <si>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Name of the PI, Supervisor</t>
  </si>
  <si>
    <t>Person carrying out the work:</t>
  </si>
  <si>
    <t xml:space="preserve">Grant Agreement No. </t>
  </si>
  <si>
    <t>Grant Agreement No.:</t>
  </si>
  <si>
    <t>Type of personnel:</t>
  </si>
  <si>
    <t>Name of the PI, Supervisor:</t>
  </si>
  <si>
    <t>Name of the PI, Superior</t>
  </si>
  <si>
    <t>Percentage/month work on action</t>
  </si>
  <si>
    <t xml:space="preserve">expected hours/month accord. to Percentage </t>
  </si>
  <si>
    <t>Name of the PI, Supererior:</t>
  </si>
  <si>
    <t>Employers and Student Helpers (7,84 h/day)</t>
  </si>
  <si>
    <t>Worked hours on the action per month</t>
  </si>
  <si>
    <r>
      <t xml:space="preserve">Working contract </t>
    </r>
    <r>
      <rPr>
        <sz val="11"/>
        <color rgb="FFFF0000"/>
        <rFont val="Calibri"/>
        <family val="2"/>
        <scheme val="minor"/>
      </rPr>
      <t/>
    </r>
  </si>
  <si>
    <t>expected hours/month accord. to Percentage</t>
  </si>
  <si>
    <r>
      <t xml:space="preserve">Working contract 
</t>
    </r>
    <r>
      <rPr>
        <b/>
        <sz val="11"/>
        <color rgb="FFFF0000"/>
        <rFont val="Calibri"/>
        <family val="2"/>
        <scheme val="minor"/>
      </rPr>
      <t>at UBremen</t>
    </r>
  </si>
  <si>
    <r>
      <t xml:space="preserve">Contractory work
</t>
    </r>
    <r>
      <rPr>
        <b/>
        <sz val="11"/>
        <color rgb="FFFF0000"/>
        <rFont val="Calibri"/>
        <family val="2"/>
        <scheme val="minor"/>
      </rPr>
      <t>on the action</t>
    </r>
  </si>
  <si>
    <t>day equivalent in FTE (in hours)</t>
  </si>
  <si>
    <t>day equivalent per month (FTE)</t>
  </si>
  <si>
    <t>NB:</t>
  </si>
  <si>
    <t xml:space="preserve">The conversion of hours worked per day into daily equivalents  is based on 7,84 hours per working day for employees and student helpers working full time (or corresponding pro-rata for persons working part time). (For civil servants it is based on 8,0 hours per working days.). 
This corresponds to 143 hours/month or 17.91 days/month to work in case of full-time employment (or corresponding pro-rata for persons working part time).
</t>
  </si>
  <si>
    <t xml:space="preserve">Short description of the activities carried out in this month: </t>
  </si>
  <si>
    <t>total days per month per WP / total PM per WP</t>
  </si>
  <si>
    <t>Sum days per WP</t>
  </si>
  <si>
    <t>Sum PM per WP</t>
  </si>
  <si>
    <t>involvement</t>
  </si>
  <si>
    <t>Project Start Date [dd.mm.yyyy]</t>
  </si>
  <si>
    <t>Project End Date [dd.mm.yyyy]</t>
  </si>
  <si>
    <t>as of 1/2024</t>
  </si>
  <si>
    <t>*Please calculate based on the standard weekly hours at UBremen, i.e. 7,84 h for employees or 8,0 h for civil servants.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</si>
</sst>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
    <numFmt numFmtId="165" formatCode="d/m;@"/>
    <numFmt numFmtId="166" formatCode="[$-809]ddd"/>
    <numFmt numFmtId="167" formatCode="mmm"/>
    <numFmt numFmtId="168" formatCode="ddd"/>
    <numFmt numFmtId="169" formatCode="0.000"/>
    <numFmt numFmtId="170" formatCode="0.0"/>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2"/>
      <name val="Arial"/>
      <family val="2"/>
    </font>
    <font>
      <sz val="11"/>
      <color theme="1"/>
      <name val="Arial"/>
      <family val="2"/>
    </font>
    <font>
      <sz val="10"/>
      <name val="Arial"/>
      <family val="2"/>
    </font>
    <font>
      <sz val="10"/>
      <color theme="1"/>
      <name val="Arial"/>
      <family val="2"/>
    </font>
    <font>
      <b/>
      <sz val="10"/>
      <name val="Arial"/>
      <family val="2"/>
    </font>
    <font>
      <sz val="11"/>
      <name val="Arial"/>
      <family val="2"/>
    </font>
    <font>
      <b/>
      <sz val="11"/>
      <color theme="1"/>
      <name val="Arial"/>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name val="Calibri"/>
      <family val="2"/>
    </font>
    <font>
      <sz val="10"/>
      <name val="Calibri"/>
      <family val="2"/>
      <scheme val="minor"/>
    </font>
    <font>
      <b/>
      <sz val="1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indexed="2"/>
      <name val="Calibri"/>
      <family val="2"/>
      <scheme val="minor"/>
    </font>
    <font>
      <b/>
      <sz val="11"/>
      <color theme="1"/>
      <name val="Arial"/>
      <family val="2"/>
    </font>
    <font>
      <sz val="11"/>
      <color rgb="FFFF0000"/>
      <name val="Arial"/>
      <family val="2"/>
    </font>
    <font>
      <b/>
      <sz val="10"/>
      <name val="Arial"/>
      <family val="2"/>
    </font>
    <font>
      <sz val="18"/>
      <name val="Calibri"/>
      <family val="2"/>
      <scheme val="minor"/>
    </font>
    <font>
      <sz val="11"/>
      <name val="Arial"/>
      <family val="2"/>
    </font>
    <font>
      <sz val="8"/>
      <color theme="1"/>
      <name val="Arial"/>
      <family val="2"/>
    </font>
    <font>
      <b/>
      <sz val="9"/>
      <name val="Calibri"/>
      <family val="2"/>
      <scheme val="minor"/>
    </font>
    <font>
      <sz val="11"/>
      <color theme="1"/>
      <name val="Arial"/>
      <family val="2"/>
    </font>
    <font>
      <sz val="8"/>
      <color theme="1"/>
      <name val="Calibri"/>
      <family val="2"/>
      <scheme val="minor"/>
    </font>
    <font>
      <b/>
      <sz val="9"/>
      <color rgb="FFFF0000"/>
      <name val="Arial"/>
      <family val="2"/>
    </font>
    <font>
      <sz val="11"/>
      <color rgb="FFFF0000"/>
      <name val="Calibri"/>
      <family val="2"/>
      <scheme val="minor"/>
    </font>
    <font>
      <sz val="11"/>
      <color theme="1"/>
      <name val="Calibri"/>
      <family val="2"/>
    </font>
    <font>
      <b/>
      <sz val="11"/>
      <color rgb="FF000000"/>
      <name val="Calibri"/>
      <family val="2"/>
    </font>
    <font>
      <b/>
      <sz val="16"/>
      <color rgb="FF000000"/>
      <name val="Calibri"/>
      <family val="2"/>
    </font>
    <font>
      <sz val="16"/>
      <color theme="1"/>
      <name val="Calibri"/>
      <family val="2"/>
      <scheme val="minor"/>
    </font>
    <font>
      <b/>
      <i/>
      <sz val="11"/>
      <color rgb="FF000000"/>
      <name val="Calibri"/>
      <family val="2"/>
    </font>
    <font>
      <b/>
      <i/>
      <sz val="11"/>
      <color theme="1"/>
      <name val="Calibri"/>
      <family val="2"/>
    </font>
    <font>
      <b/>
      <sz val="14"/>
      <color rgb="FFFF0000"/>
      <name val="Calibri"/>
      <family val="2"/>
      <scheme val="minor"/>
    </font>
    <font>
      <b/>
      <sz val="14"/>
      <color theme="1"/>
      <name val="Calibri"/>
      <family val="2"/>
    </font>
    <font>
      <b/>
      <sz val="14"/>
      <color theme="0"/>
      <name val="Calibri"/>
      <family val="2"/>
      <scheme val="minor"/>
    </font>
    <font>
      <sz val="9"/>
      <color indexed="81"/>
      <name val="Segoe UI"/>
      <charset val="1"/>
    </font>
    <font>
      <sz val="9"/>
      <color indexed="81"/>
      <name val="Segoe UI"/>
      <family val="2"/>
    </font>
    <font>
      <b/>
      <sz val="10"/>
      <color indexed="81"/>
      <name val="Segoe UI"/>
      <family val="2"/>
    </font>
    <font>
      <b/>
      <sz val="11"/>
      <color theme="1"/>
      <name val="Calibri"/>
      <family val="2"/>
    </font>
    <font>
      <b/>
      <sz val="11"/>
      <color rgb="FFFF0000"/>
      <name val="Calibri"/>
      <family val="2"/>
      <scheme val="minor"/>
    </font>
    <font>
      <i/>
      <sz val="10"/>
      <name val="Calibri"/>
      <family val="2"/>
      <scheme val="minor"/>
    </font>
    <font>
      <b/>
      <sz val="11"/>
      <name val="Calibri"/>
      <family val="2"/>
    </font>
    <font>
      <b/>
      <i/>
      <sz val="11"/>
      <name val="Calibri"/>
      <family val="2"/>
    </font>
    <font>
      <b/>
      <sz val="11"/>
      <color rgb="FFFF0000"/>
      <name val="Arial"/>
      <family val="2"/>
    </font>
  </fonts>
  <fills count="15">
    <fill>
      <patternFill patternType="none"/>
    </fill>
    <fill>
      <patternFill patternType="gray125"/>
    </fill>
    <fill>
      <patternFill patternType="solid">
        <fgColor indexed="26"/>
        <bgColor indexed="26"/>
      </patternFill>
    </fill>
    <fill>
      <patternFill patternType="solid">
        <fgColor indexed="65"/>
      </patternFill>
    </fill>
    <fill>
      <patternFill patternType="solid">
        <fgColor theme="9" tint="0.79998168889431442"/>
        <bgColor theme="9" tint="0.79998168889431442"/>
      </patternFill>
    </fill>
    <fill>
      <patternFill patternType="solid">
        <fgColor rgb="FFFFF2CC"/>
        <bgColor rgb="FFFFF2CC"/>
      </patternFill>
    </fill>
    <fill>
      <patternFill patternType="solid">
        <fgColor theme="5" tint="0.39997558519241921"/>
        <bgColor indexed="64"/>
      </patternFill>
    </fill>
    <fill>
      <patternFill patternType="solid">
        <fgColor theme="0" tint="-0.14999847407452621"/>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auto="1"/>
      </right>
      <top style="thin">
        <color auto="1"/>
      </top>
      <bottom style="thin">
        <color auto="1"/>
      </bottom>
      <diagonal/>
    </border>
    <border>
      <left style="thin">
        <color auto="1"/>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18" fillId="0" borderId="0" applyFont="0" applyFill="0" applyBorder="0" applyProtection="0"/>
  </cellStyleXfs>
  <cellXfs count="540">
    <xf numFmtId="0" fontId="0" fillId="0" borderId="0" xfId="0"/>
    <xf numFmtId="0" fontId="12" fillId="0" borderId="0" xfId="0" applyFont="1"/>
    <xf numFmtId="0" fontId="14" fillId="0" borderId="0" xfId="0" applyFont="1"/>
    <xf numFmtId="0" fontId="15" fillId="3" borderId="0" xfId="0" applyFont="1" applyFill="1" applyAlignment="1">
      <alignment vertical="center" wrapText="1"/>
    </xf>
    <xf numFmtId="0" fontId="14" fillId="0" borderId="10" xfId="0" applyFont="1" applyBorder="1" applyAlignment="1">
      <alignment vertical="center" wrapText="1"/>
    </xf>
    <xf numFmtId="0" fontId="16" fillId="3" borderId="1" xfId="0" applyFont="1" applyFill="1" applyBorder="1" applyAlignment="1">
      <alignment horizontal="left" vertical="center" wrapText="1"/>
    </xf>
    <xf numFmtId="14" fontId="16" fillId="0" borderId="1" xfId="0" applyNumberFormat="1" applyFont="1" applyBorder="1"/>
    <xf numFmtId="0" fontId="12" fillId="0" borderId="1" xfId="0" applyFont="1" applyBorder="1" applyAlignment="1">
      <alignment horizontal="left"/>
    </xf>
    <xf numFmtId="0" fontId="16" fillId="4" borderId="1" xfId="0" applyFont="1" applyFill="1" applyBorder="1" applyAlignment="1">
      <alignment horizontal="left" vertical="center" wrapText="1"/>
    </xf>
    <xf numFmtId="0" fontId="16" fillId="4" borderId="1" xfId="0" applyFont="1" applyFill="1" applyBorder="1"/>
    <xf numFmtId="0" fontId="12" fillId="0" borderId="1" xfId="0" applyFont="1" applyBorder="1"/>
    <xf numFmtId="14" fontId="12" fillId="0" borderId="1" xfId="0" applyNumberFormat="1" applyFont="1" applyBorder="1"/>
    <xf numFmtId="0" fontId="12" fillId="4" borderId="1" xfId="0" applyFont="1" applyFill="1" applyBorder="1"/>
    <xf numFmtId="14" fontId="12" fillId="0" borderId="0" xfId="0" applyNumberFormat="1" applyFont="1"/>
    <xf numFmtId="0" fontId="12" fillId="5" borderId="1" xfId="0" applyFont="1" applyFill="1" applyBorder="1"/>
    <xf numFmtId="14" fontId="12" fillId="5" borderId="1" xfId="0" applyNumberFormat="1" applyFont="1" applyFill="1" applyBorder="1"/>
    <xf numFmtId="0" fontId="17" fillId="0" borderId="0" xfId="0" applyFont="1"/>
    <xf numFmtId="166" fontId="9" fillId="0" borderId="1" xfId="0" applyNumberFormat="1" applyFont="1" applyBorder="1" applyAlignment="1">
      <alignment horizontal="center"/>
    </xf>
    <xf numFmtId="165" fontId="9" fillId="0" borderId="1" xfId="0" applyNumberFormat="1" applyFont="1" applyBorder="1" applyAlignment="1">
      <alignment horizontal="center"/>
    </xf>
    <xf numFmtId="16" fontId="23" fillId="0" borderId="1" xfId="0" applyNumberFormat="1" applyFont="1" applyBorder="1" applyAlignment="1">
      <alignment horizontal="center"/>
    </xf>
    <xf numFmtId="0" fontId="23" fillId="0" borderId="1" xfId="0" applyFont="1" applyBorder="1" applyAlignment="1">
      <alignment vertical="center"/>
    </xf>
    <xf numFmtId="0" fontId="24" fillId="0" borderId="1" xfId="0" applyFont="1" applyBorder="1" applyAlignment="1">
      <alignment vertical="center"/>
    </xf>
    <xf numFmtId="0" fontId="0" fillId="0" borderId="0" xfId="0" applyProtection="1">
      <protection locked="0"/>
    </xf>
    <xf numFmtId="0" fontId="19" fillId="0" borderId="0" xfId="0" applyFont="1" applyAlignment="1">
      <alignment vertical="center"/>
    </xf>
    <xf numFmtId="0" fontId="0" fillId="0" borderId="0" xfId="0" applyAlignment="1" applyProtection="1">
      <alignment vertical="center"/>
      <protection locked="0"/>
    </xf>
    <xf numFmtId="0" fontId="19" fillId="0" borderId="18" xfId="0" applyFont="1" applyBorder="1" applyAlignment="1">
      <alignment vertical="center"/>
    </xf>
    <xf numFmtId="0" fontId="19" fillId="0" borderId="0" xfId="0" applyFont="1" applyAlignment="1">
      <alignment wrapText="1"/>
    </xf>
    <xf numFmtId="0" fontId="21" fillId="0" borderId="0" xfId="0" applyFont="1" applyProtection="1">
      <protection locked="0"/>
    </xf>
    <xf numFmtId="0" fontId="19" fillId="0" borderId="18" xfId="0" applyFont="1" applyBorder="1" applyAlignment="1">
      <alignment wrapText="1"/>
    </xf>
    <xf numFmtId="0" fontId="21" fillId="0" borderId="0" xfId="0" applyFont="1"/>
    <xf numFmtId="0" fontId="28" fillId="0" borderId="17" xfId="0" applyFont="1" applyBorder="1"/>
    <xf numFmtId="0" fontId="23" fillId="0" borderId="20"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21" fillId="0" borderId="17" xfId="0" applyFont="1" applyBorder="1"/>
    <xf numFmtId="0" fontId="21" fillId="0" borderId="18" xfId="0" applyFont="1" applyBorder="1"/>
    <xf numFmtId="0" fontId="23" fillId="0" borderId="0" xfId="0" applyFont="1" applyAlignment="1">
      <alignment vertical="center" wrapText="1"/>
    </xf>
    <xf numFmtId="0" fontId="23" fillId="0" borderId="0" xfId="0" applyFont="1"/>
    <xf numFmtId="0" fontId="21" fillId="0" borderId="15" xfId="0" applyFont="1" applyBorder="1"/>
    <xf numFmtId="0" fontId="0" fillId="0" borderId="17" xfId="0" applyBorder="1" applyAlignment="1" applyProtection="1">
      <alignment vertical="center"/>
      <protection locked="0"/>
    </xf>
    <xf numFmtId="0" fontId="0" fillId="0" borderId="18" xfId="0" applyBorder="1" applyAlignment="1">
      <alignment wrapText="1"/>
    </xf>
    <xf numFmtId="0" fontId="23" fillId="2" borderId="27" xfId="0" applyFont="1" applyFill="1" applyBorder="1" applyAlignment="1">
      <alignment horizontal="left" vertical="top"/>
    </xf>
    <xf numFmtId="0" fontId="23" fillId="2" borderId="7" xfId="0" applyFont="1" applyFill="1" applyBorder="1" applyAlignment="1">
      <alignment horizontal="left" vertical="top"/>
    </xf>
    <xf numFmtId="0" fontId="23" fillId="2" borderId="4" xfId="0" applyFont="1" applyFill="1" applyBorder="1" applyAlignment="1">
      <alignment horizontal="left" vertical="top"/>
    </xf>
    <xf numFmtId="0" fontId="23" fillId="2" borderId="17" xfId="0" applyFont="1" applyFill="1" applyBorder="1" applyAlignment="1">
      <alignment horizontal="left" vertical="top"/>
    </xf>
    <xf numFmtId="0" fontId="23" fillId="2" borderId="0" xfId="0" applyFont="1" applyFill="1" applyAlignment="1">
      <alignment horizontal="left" vertical="top"/>
    </xf>
    <xf numFmtId="0" fontId="23" fillId="2" borderId="9" xfId="0" applyFont="1" applyFill="1" applyBorder="1" applyAlignment="1">
      <alignment horizontal="left" vertical="top"/>
    </xf>
    <xf numFmtId="0" fontId="23" fillId="2" borderId="14" xfId="0" applyFont="1" applyFill="1" applyBorder="1" applyAlignment="1">
      <alignment horizontal="left" vertical="top"/>
    </xf>
    <xf numFmtId="0" fontId="23" fillId="2" borderId="15" xfId="0" applyFont="1" applyFill="1" applyBorder="1" applyAlignment="1">
      <alignment horizontal="left" vertical="top"/>
    </xf>
    <xf numFmtId="0" fontId="23" fillId="2" borderId="23" xfId="0" applyFont="1" applyFill="1" applyBorder="1" applyAlignment="1">
      <alignment horizontal="left" vertical="top"/>
    </xf>
    <xf numFmtId="0" fontId="23" fillId="2" borderId="3" xfId="0" applyFont="1" applyFill="1" applyBorder="1" applyAlignment="1">
      <alignment horizontal="left" vertical="top"/>
    </xf>
    <xf numFmtId="0" fontId="23" fillId="2" borderId="28" xfId="0" applyFont="1" applyFill="1" applyBorder="1" applyAlignment="1">
      <alignment horizontal="left" vertical="top"/>
    </xf>
    <xf numFmtId="0" fontId="23" fillId="2" borderId="8" xfId="0" applyFont="1" applyFill="1" applyBorder="1" applyAlignment="1">
      <alignment horizontal="left" vertical="top"/>
    </xf>
    <xf numFmtId="0" fontId="23" fillId="2" borderId="18" xfId="0" applyFont="1" applyFill="1" applyBorder="1" applyAlignment="1">
      <alignment horizontal="left" vertical="top"/>
    </xf>
    <xf numFmtId="0" fontId="23" fillId="2" borderId="24" xfId="0" applyFont="1" applyFill="1" applyBorder="1" applyAlignment="1">
      <alignment horizontal="left" vertical="top"/>
    </xf>
    <xf numFmtId="0" fontId="23" fillId="2" borderId="16" xfId="0" applyFont="1" applyFill="1" applyBorder="1" applyAlignment="1">
      <alignment horizontal="left" vertical="top"/>
    </xf>
    <xf numFmtId="0" fontId="20" fillId="0" borderId="20" xfId="0" applyFont="1" applyBorder="1" applyAlignment="1">
      <alignment horizontal="left" wrapText="1"/>
    </xf>
    <xf numFmtId="0" fontId="20" fillId="0" borderId="20" xfId="0" applyFont="1" applyBorder="1" applyAlignment="1">
      <alignment horizontal="right"/>
    </xf>
    <xf numFmtId="170" fontId="31" fillId="0" borderId="25" xfId="0" applyNumberFormat="1" applyFont="1" applyBorder="1" applyAlignment="1">
      <alignment vertical="center"/>
    </xf>
    <xf numFmtId="0" fontId="0" fillId="0" borderId="0" xfId="0" applyAlignment="1">
      <alignment wrapText="1"/>
    </xf>
    <xf numFmtId="0" fontId="32" fillId="6" borderId="11" xfId="0" applyFont="1" applyFill="1" applyBorder="1" applyAlignment="1">
      <alignment vertical="center"/>
    </xf>
    <xf numFmtId="0" fontId="32" fillId="6" borderId="12" xfId="0" applyFont="1" applyFill="1" applyBorder="1" applyAlignment="1">
      <alignment vertical="center"/>
    </xf>
    <xf numFmtId="0" fontId="33" fillId="6" borderId="12" xfId="0" applyFont="1" applyFill="1" applyBorder="1"/>
    <xf numFmtId="0" fontId="32" fillId="6" borderId="14" xfId="0" applyFont="1" applyFill="1" applyBorder="1" applyAlignment="1">
      <alignment vertical="center"/>
    </xf>
    <xf numFmtId="0" fontId="32" fillId="6" borderId="15" xfId="0" applyFont="1" applyFill="1" applyBorder="1" applyAlignment="1">
      <alignment vertical="center"/>
    </xf>
    <xf numFmtId="0" fontId="33" fillId="6" borderId="15" xfId="0" applyFont="1" applyFill="1" applyBorder="1"/>
    <xf numFmtId="0" fontId="34" fillId="0" borderId="0" xfId="0" applyFont="1"/>
    <xf numFmtId="169" fontId="22" fillId="0" borderId="0" xfId="0" applyNumberFormat="1" applyFont="1" applyAlignment="1">
      <alignment horizontal="center" vertical="top" wrapText="1"/>
    </xf>
    <xf numFmtId="0" fontId="8" fillId="0" borderId="0" xfId="0" applyFont="1"/>
    <xf numFmtId="0" fontId="8" fillId="0" borderId="18"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0" xfId="0" applyFont="1" applyProtection="1">
      <protection locked="0"/>
    </xf>
    <xf numFmtId="166" fontId="7" fillId="0" borderId="1" xfId="0" applyNumberFormat="1" applyFont="1" applyBorder="1" applyAlignment="1">
      <alignment horizontal="center"/>
    </xf>
    <xf numFmtId="165" fontId="7" fillId="0" borderId="1" xfId="0" applyNumberFormat="1" applyFont="1" applyBorder="1" applyAlignment="1">
      <alignment horizontal="center"/>
    </xf>
    <xf numFmtId="166" fontId="7" fillId="0" borderId="0" xfId="0" applyNumberFormat="1" applyFont="1" applyAlignment="1">
      <alignment horizontal="center"/>
    </xf>
    <xf numFmtId="165" fontId="7" fillId="0" borderId="0" xfId="0" applyNumberFormat="1" applyFont="1" applyAlignment="1">
      <alignment horizontal="center"/>
    </xf>
    <xf numFmtId="168" fontId="7" fillId="0" borderId="0" xfId="0" applyNumberFormat="1" applyFont="1" applyAlignment="1">
      <alignment horizontal="center"/>
    </xf>
    <xf numFmtId="0" fontId="19" fillId="0" borderId="0" xfId="0" applyFont="1" applyAlignment="1">
      <alignment horizontal="right" vertical="center"/>
    </xf>
    <xf numFmtId="0" fontId="25" fillId="0" borderId="0" xfId="0" applyFont="1" applyAlignment="1">
      <alignment horizontal="left" vertical="center"/>
    </xf>
    <xf numFmtId="0" fontId="32" fillId="6" borderId="13" xfId="0" applyFont="1" applyFill="1" applyBorder="1" applyAlignment="1">
      <alignment vertical="center"/>
    </xf>
    <xf numFmtId="0" fontId="32" fillId="6" borderId="16" xfId="0" applyFont="1" applyFill="1" applyBorder="1" applyAlignment="1">
      <alignment vertical="center"/>
    </xf>
    <xf numFmtId="0" fontId="0" fillId="0" borderId="0" xfId="0" applyAlignment="1">
      <alignment vertical="center"/>
    </xf>
    <xf numFmtId="0" fontId="8" fillId="0" borderId="0" xfId="0" applyFont="1" applyAlignment="1">
      <alignment vertical="center"/>
    </xf>
    <xf numFmtId="0" fontId="23" fillId="0" borderId="17" xfId="0" applyFont="1" applyBorder="1" applyAlignment="1">
      <alignment horizontal="left" vertical="top" wrapText="1"/>
    </xf>
    <xf numFmtId="0" fontId="23" fillId="0" borderId="0" xfId="0" applyFont="1" applyAlignment="1">
      <alignment horizontal="left" vertical="top" wrapText="1"/>
    </xf>
    <xf numFmtId="0" fontId="23" fillId="0" borderId="18" xfId="0" applyFont="1" applyBorder="1" applyAlignment="1">
      <alignment horizontal="left" vertical="top" wrapText="1"/>
    </xf>
    <xf numFmtId="0" fontId="38" fillId="0" borderId="17" xfId="0" applyFont="1" applyBorder="1"/>
    <xf numFmtId="0" fontId="36" fillId="0" borderId="0" xfId="0" applyFont="1"/>
    <xf numFmtId="0" fontId="9" fillId="0" borderId="0" xfId="0" applyFont="1" applyAlignment="1">
      <alignment vertical="top"/>
    </xf>
    <xf numFmtId="0" fontId="6" fillId="0" borderId="0" xfId="0" applyFont="1" applyAlignment="1">
      <alignment vertical="top"/>
    </xf>
    <xf numFmtId="0" fontId="26" fillId="0" borderId="0" xfId="0" applyFont="1" applyAlignment="1">
      <alignment horizontal="right" vertical="center"/>
    </xf>
    <xf numFmtId="0" fontId="8" fillId="0" borderId="12" xfId="0" applyFont="1" applyBorder="1" applyAlignment="1">
      <alignment vertical="center"/>
    </xf>
    <xf numFmtId="0" fontId="8" fillId="0" borderId="12" xfId="0" applyFont="1" applyBorder="1"/>
    <xf numFmtId="0" fontId="25" fillId="0" borderId="12" xfId="0" applyFont="1" applyBorder="1"/>
    <xf numFmtId="0" fontId="8" fillId="0" borderId="13" xfId="0" applyFont="1" applyBorder="1"/>
    <xf numFmtId="0" fontId="0" fillId="0" borderId="15" xfId="0" applyBorder="1" applyAlignment="1">
      <alignment vertical="center"/>
    </xf>
    <xf numFmtId="0" fontId="25" fillId="0" borderId="15" xfId="0" applyFont="1" applyBorder="1" applyAlignment="1">
      <alignment horizontal="left" vertical="center"/>
    </xf>
    <xf numFmtId="0" fontId="8" fillId="0" borderId="15" xfId="0" applyFont="1" applyBorder="1" applyAlignment="1" applyProtection="1">
      <alignment vertical="center"/>
      <protection locked="0"/>
    </xf>
    <xf numFmtId="0" fontId="19" fillId="0" borderId="15" xfId="0" applyFont="1" applyBorder="1" applyAlignment="1">
      <alignment vertical="center"/>
    </xf>
    <xf numFmtId="0" fontId="19" fillId="0" borderId="16" xfId="0" applyFont="1" applyBorder="1" applyAlignment="1">
      <alignment vertical="center"/>
    </xf>
    <xf numFmtId="0" fontId="26" fillId="0" borderId="0" xfId="0" applyFont="1" applyAlignment="1">
      <alignment horizontal="left" vertical="center"/>
    </xf>
    <xf numFmtId="0" fontId="8" fillId="0" borderId="0" xfId="0" applyFont="1" applyAlignment="1">
      <alignment horizontal="left" vertical="center"/>
    </xf>
    <xf numFmtId="0" fontId="19" fillId="0" borderId="0" xfId="0" applyFont="1" applyAlignment="1">
      <alignment horizontal="right"/>
    </xf>
    <xf numFmtId="0" fontId="8" fillId="0" borderId="8" xfId="0" applyFont="1" applyBorder="1"/>
    <xf numFmtId="0" fontId="0" fillId="0" borderId="8" xfId="0" applyBorder="1" applyAlignment="1">
      <alignment horizontal="right"/>
    </xf>
    <xf numFmtId="0" fontId="25" fillId="0" borderId="0" xfId="0" applyFont="1" applyAlignment="1">
      <alignment vertical="center"/>
    </xf>
    <xf numFmtId="0" fontId="20" fillId="0" borderId="20" xfId="0" applyFont="1" applyBorder="1" applyAlignment="1" applyProtection="1">
      <alignment horizontal="left" wrapText="1"/>
    </xf>
    <xf numFmtId="0" fontId="23" fillId="0" borderId="20" xfId="0" applyFont="1" applyBorder="1" applyAlignment="1" applyProtection="1">
      <alignment vertical="center"/>
    </xf>
    <xf numFmtId="0" fontId="9" fillId="0" borderId="0" xfId="0" applyFont="1" applyAlignment="1" applyProtection="1">
      <alignment horizontal="center"/>
    </xf>
    <xf numFmtId="0" fontId="9" fillId="0" borderId="5" xfId="0" applyFont="1" applyBorder="1" applyAlignment="1" applyProtection="1">
      <alignment horizontal="center"/>
    </xf>
    <xf numFmtId="0" fontId="9" fillId="0" borderId="0" xfId="0" applyFont="1" applyProtection="1"/>
    <xf numFmtId="0" fontId="9" fillId="0" borderId="5" xfId="0" applyFont="1" applyBorder="1" applyAlignment="1" applyProtection="1">
      <alignment vertical="top"/>
    </xf>
    <xf numFmtId="0" fontId="5" fillId="0" borderId="5" xfId="0" applyFont="1" applyBorder="1" applyAlignment="1" applyProtection="1">
      <alignment vertical="top"/>
    </xf>
    <xf numFmtId="0" fontId="3" fillId="0" borderId="1" xfId="0" applyFont="1" applyBorder="1" applyAlignment="1" applyProtection="1">
      <alignment vertical="top"/>
    </xf>
    <xf numFmtId="0" fontId="9" fillId="0" borderId="0" xfId="0" applyFont="1" applyAlignment="1" applyProtection="1">
      <alignment wrapText="1"/>
    </xf>
    <xf numFmtId="0" fontId="9" fillId="0" borderId="1" xfId="0" applyFont="1" applyBorder="1" applyProtection="1"/>
    <xf numFmtId="14" fontId="9" fillId="0" borderId="1" xfId="0" applyNumberFormat="1" applyFont="1" applyBorder="1" applyProtection="1"/>
    <xf numFmtId="2" fontId="21" fillId="0" borderId="1" xfId="0" applyNumberFormat="1" applyFont="1" applyBorder="1" applyAlignment="1" applyProtection="1">
      <alignment horizontal="center"/>
    </xf>
    <xf numFmtId="0" fontId="7" fillId="0" borderId="1" xfId="0" applyFont="1" applyBorder="1" applyAlignment="1" applyProtection="1">
      <alignment horizontal="center"/>
    </xf>
    <xf numFmtId="14" fontId="23" fillId="0" borderId="1" xfId="0" applyNumberFormat="1" applyFont="1" applyBorder="1" applyAlignment="1" applyProtection="1">
      <alignment horizontal="center" vertical="center"/>
    </xf>
    <xf numFmtId="10" fontId="23" fillId="0" borderId="1" xfId="0" applyNumberFormat="1" applyFont="1" applyBorder="1" applyAlignment="1" applyProtection="1">
      <alignment horizontal="center" vertical="center"/>
    </xf>
    <xf numFmtId="0" fontId="12" fillId="0" borderId="0" xfId="0" applyFont="1" applyProtection="1">
      <protection locked="0"/>
    </xf>
    <xf numFmtId="0" fontId="14" fillId="0" borderId="0" xfId="0" applyFont="1" applyProtection="1">
      <protection locked="0"/>
    </xf>
    <xf numFmtId="0" fontId="19" fillId="0" borderId="0" xfId="0" applyFont="1" applyAlignment="1" applyProtection="1">
      <alignment wrapText="1"/>
      <protection locked="0"/>
    </xf>
    <xf numFmtId="0" fontId="19" fillId="0" borderId="0" xfId="0" applyFont="1" applyAlignment="1" applyProtection="1">
      <alignment vertical="center"/>
      <protection locked="0"/>
    </xf>
    <xf numFmtId="0" fontId="38" fillId="0" borderId="17" xfId="0" applyFont="1" applyBorder="1" applyProtection="1">
      <protection locked="0"/>
    </xf>
    <xf numFmtId="0" fontId="36" fillId="0" borderId="0" xfId="0" applyFont="1" applyProtection="1">
      <protection locked="0"/>
    </xf>
    <xf numFmtId="0" fontId="0" fillId="0" borderId="18" xfId="0" applyBorder="1" applyAlignment="1" applyProtection="1">
      <alignment wrapText="1"/>
      <protection locked="0"/>
    </xf>
    <xf numFmtId="169" fontId="22" fillId="0" borderId="0" xfId="0" applyNumberFormat="1" applyFont="1" applyAlignment="1" applyProtection="1">
      <alignment horizontal="center" vertical="top" wrapText="1"/>
      <protection locked="0"/>
    </xf>
    <xf numFmtId="16" fontId="23" fillId="0" borderId="1" xfId="0" applyNumberFormat="1" applyFont="1" applyBorder="1" applyAlignment="1" applyProtection="1">
      <alignment horizontal="center"/>
      <protection locked="0"/>
    </xf>
    <xf numFmtId="0" fontId="23" fillId="0" borderId="1" xfId="0" applyFont="1" applyBorder="1" applyAlignment="1" applyProtection="1">
      <alignment vertical="center"/>
      <protection locked="0"/>
    </xf>
    <xf numFmtId="2" fontId="24" fillId="0" borderId="25" xfId="0" applyNumberFormat="1" applyFont="1" applyBorder="1" applyAlignment="1" applyProtection="1">
      <alignment vertical="center"/>
      <protection locked="0"/>
    </xf>
    <xf numFmtId="0" fontId="24" fillId="0" borderId="1" xfId="0" applyFont="1" applyBorder="1" applyAlignment="1" applyProtection="1">
      <alignment vertical="center"/>
      <protection locked="0"/>
    </xf>
    <xf numFmtId="0" fontId="21" fillId="0" borderId="17" xfId="0" applyFont="1" applyBorder="1" applyProtection="1">
      <protection locked="0"/>
    </xf>
    <xf numFmtId="0" fontId="21" fillId="0" borderId="18" xfId="0" applyFont="1" applyBorder="1" applyProtection="1">
      <protection locked="0"/>
    </xf>
    <xf numFmtId="0" fontId="23" fillId="2" borderId="27" xfId="0" applyFont="1" applyFill="1" applyBorder="1" applyAlignment="1" applyProtection="1">
      <alignment horizontal="left" vertical="top"/>
      <protection locked="0"/>
    </xf>
    <xf numFmtId="0" fontId="23" fillId="2" borderId="7" xfId="0" applyFont="1" applyFill="1" applyBorder="1" applyAlignment="1" applyProtection="1">
      <alignment horizontal="left" vertical="top"/>
      <protection locked="0"/>
    </xf>
    <xf numFmtId="0" fontId="23" fillId="2" borderId="4" xfId="0" applyFont="1" applyFill="1" applyBorder="1" applyAlignment="1" applyProtection="1">
      <alignment horizontal="left" vertical="top"/>
      <protection locked="0"/>
    </xf>
    <xf numFmtId="0" fontId="23" fillId="0" borderId="0" xfId="0" applyFont="1" applyProtection="1">
      <protection locked="0"/>
    </xf>
    <xf numFmtId="0" fontId="23" fillId="2" borderId="3" xfId="0" applyFont="1" applyFill="1" applyBorder="1" applyAlignment="1" applyProtection="1">
      <alignment horizontal="left" vertical="top"/>
      <protection locked="0"/>
    </xf>
    <xf numFmtId="0" fontId="23" fillId="2" borderId="28" xfId="0" applyFont="1" applyFill="1" applyBorder="1" applyAlignment="1" applyProtection="1">
      <alignment horizontal="left" vertical="top"/>
      <protection locked="0"/>
    </xf>
    <xf numFmtId="0" fontId="23" fillId="2" borderId="17" xfId="0" applyFont="1" applyFill="1" applyBorder="1" applyAlignment="1" applyProtection="1">
      <alignment horizontal="left" vertical="top"/>
      <protection locked="0"/>
    </xf>
    <xf numFmtId="0" fontId="23" fillId="2" borderId="0" xfId="0" applyFont="1" applyFill="1" applyAlignment="1" applyProtection="1">
      <alignment horizontal="left" vertical="top"/>
      <protection locked="0"/>
    </xf>
    <xf numFmtId="0" fontId="23" fillId="2" borderId="9" xfId="0" applyFont="1" applyFill="1" applyBorder="1" applyAlignment="1" applyProtection="1">
      <alignment horizontal="left" vertical="top"/>
      <protection locked="0"/>
    </xf>
    <xf numFmtId="0" fontId="23" fillId="2" borderId="8" xfId="0" applyFont="1" applyFill="1" applyBorder="1" applyAlignment="1" applyProtection="1">
      <alignment horizontal="left" vertical="top"/>
      <protection locked="0"/>
    </xf>
    <xf numFmtId="0" fontId="23" fillId="2" borderId="18" xfId="0" applyFont="1" applyFill="1" applyBorder="1" applyAlignment="1" applyProtection="1">
      <alignment horizontal="left" vertical="top"/>
      <protection locked="0"/>
    </xf>
    <xf numFmtId="0" fontId="23" fillId="0" borderId="0" xfId="0" applyFont="1" applyAlignment="1" applyProtection="1">
      <alignment vertical="center" wrapText="1"/>
      <protection locked="0"/>
    </xf>
    <xf numFmtId="0" fontId="23" fillId="2" borderId="14" xfId="0" applyFont="1" applyFill="1" applyBorder="1" applyAlignment="1" applyProtection="1">
      <alignment horizontal="left" vertical="top"/>
      <protection locked="0"/>
    </xf>
    <xf numFmtId="0" fontId="23" fillId="2" borderId="15" xfId="0" applyFont="1" applyFill="1" applyBorder="1" applyAlignment="1" applyProtection="1">
      <alignment horizontal="left" vertical="top"/>
      <protection locked="0"/>
    </xf>
    <xf numFmtId="0" fontId="23" fillId="2" borderId="23" xfId="0" applyFont="1" applyFill="1" applyBorder="1" applyAlignment="1" applyProtection="1">
      <alignment horizontal="left" vertical="top"/>
      <protection locked="0"/>
    </xf>
    <xf numFmtId="0" fontId="21" fillId="0" borderId="15" xfId="0" applyFont="1" applyBorder="1" applyProtection="1">
      <protection locked="0"/>
    </xf>
    <xf numFmtId="0" fontId="23" fillId="2" borderId="24" xfId="0" applyFont="1" applyFill="1" applyBorder="1" applyAlignment="1" applyProtection="1">
      <alignment horizontal="left" vertical="top"/>
      <protection locked="0"/>
    </xf>
    <xf numFmtId="0" fontId="23" fillId="2" borderId="16" xfId="0" applyFont="1" applyFill="1" applyBorder="1" applyAlignment="1" applyProtection="1">
      <alignment horizontal="left" vertical="top"/>
      <protection locked="0"/>
    </xf>
    <xf numFmtId="169" fontId="35" fillId="0" borderId="0" xfId="0" applyNumberFormat="1" applyFont="1" applyAlignment="1" applyProtection="1">
      <alignment horizontal="center" vertical="top" wrapText="1"/>
      <protection locked="0"/>
    </xf>
    <xf numFmtId="0" fontId="54" fillId="0" borderId="1" xfId="0" applyFont="1" applyBorder="1" applyAlignment="1" applyProtection="1">
      <alignment vertical="center"/>
      <protection locked="0"/>
    </xf>
    <xf numFmtId="16" fontId="23" fillId="0" borderId="45" xfId="0" applyNumberFormat="1" applyFont="1" applyBorder="1" applyAlignment="1" applyProtection="1">
      <alignment horizontal="center"/>
      <protection locked="0"/>
    </xf>
    <xf numFmtId="0" fontId="23" fillId="0" borderId="5" xfId="0" applyFont="1" applyBorder="1" applyAlignment="1" applyProtection="1">
      <alignment vertical="center"/>
      <protection locked="0"/>
    </xf>
    <xf numFmtId="0" fontId="23" fillId="0" borderId="25" xfId="0" applyFont="1" applyBorder="1" applyAlignment="1" applyProtection="1">
      <alignment vertical="center"/>
      <protection locked="0"/>
    </xf>
    <xf numFmtId="0" fontId="23" fillId="0" borderId="46" xfId="0" applyFont="1" applyBorder="1" applyAlignment="1" applyProtection="1">
      <alignment vertical="center"/>
      <protection locked="0"/>
    </xf>
    <xf numFmtId="169" fontId="35" fillId="0" borderId="0" xfId="0" applyNumberFormat="1" applyFont="1" applyAlignment="1" applyProtection="1">
      <alignment vertical="top" wrapText="1"/>
      <protection locked="0"/>
    </xf>
    <xf numFmtId="0" fontId="12" fillId="0" borderId="0" xfId="0" applyFont="1" applyProtection="1"/>
    <xf numFmtId="0" fontId="34" fillId="0" borderId="0" xfId="0" applyFont="1" applyProtection="1"/>
    <xf numFmtId="0" fontId="32" fillId="6" borderId="11" xfId="0" applyFont="1" applyFill="1" applyBorder="1" applyAlignment="1" applyProtection="1">
      <alignment vertical="center"/>
    </xf>
    <xf numFmtId="0" fontId="32" fillId="6" borderId="12" xfId="0" applyFont="1" applyFill="1" applyBorder="1" applyAlignment="1" applyProtection="1">
      <alignment vertical="center"/>
    </xf>
    <xf numFmtId="0" fontId="32" fillId="6" borderId="13" xfId="0" applyFont="1" applyFill="1" applyBorder="1" applyAlignment="1" applyProtection="1">
      <alignment vertical="center"/>
    </xf>
    <xf numFmtId="0" fontId="32" fillId="6" borderId="14" xfId="0" applyFont="1" applyFill="1" applyBorder="1" applyAlignment="1" applyProtection="1">
      <alignment vertical="center"/>
    </xf>
    <xf numFmtId="0" fontId="32" fillId="6" borderId="15" xfId="0" applyFont="1" applyFill="1" applyBorder="1" applyAlignment="1" applyProtection="1">
      <alignment vertical="center"/>
    </xf>
    <xf numFmtId="0" fontId="32" fillId="6" borderId="16" xfId="0" applyFont="1" applyFill="1" applyBorder="1" applyAlignment="1" applyProtection="1">
      <alignment vertical="center"/>
    </xf>
    <xf numFmtId="0" fontId="8" fillId="0" borderId="12" xfId="0" applyFont="1" applyBorder="1" applyAlignment="1" applyProtection="1">
      <alignment vertical="center"/>
    </xf>
    <xf numFmtId="0" fontId="8" fillId="0" borderId="12" xfId="0" applyFont="1" applyBorder="1" applyProtection="1"/>
    <xf numFmtId="0" fontId="8" fillId="0" borderId="13" xfId="0" applyFont="1" applyBorder="1" applyProtection="1"/>
    <xf numFmtId="0" fontId="8" fillId="0" borderId="0" xfId="0" applyFont="1" applyProtection="1"/>
    <xf numFmtId="0" fontId="8" fillId="0" borderId="0" xfId="0" applyFont="1" applyAlignment="1" applyProtection="1">
      <alignment horizontal="left" vertical="center"/>
    </xf>
    <xf numFmtId="0" fontId="8" fillId="0" borderId="0" xfId="0" applyFont="1" applyAlignment="1" applyProtection="1">
      <alignment vertical="center"/>
    </xf>
    <xf numFmtId="0" fontId="0" fillId="0" borderId="0" xfId="0" applyAlignment="1" applyProtection="1">
      <alignment vertical="center"/>
    </xf>
    <xf numFmtId="0" fontId="25" fillId="0" borderId="0" xfId="0" applyFont="1" applyAlignment="1" applyProtection="1">
      <alignment vertical="center"/>
    </xf>
    <xf numFmtId="0" fontId="19" fillId="0" borderId="0" xfId="0" applyFont="1" applyAlignment="1" applyProtection="1">
      <alignment horizontal="right" vertical="center"/>
    </xf>
    <xf numFmtId="0" fontId="26" fillId="0" borderId="0" xfId="0" applyFont="1" applyAlignment="1" applyProtection="1">
      <alignment horizontal="left" vertical="center"/>
    </xf>
    <xf numFmtId="0" fontId="0" fillId="0" borderId="0" xfId="0" applyProtection="1"/>
    <xf numFmtId="0" fontId="19" fillId="0" borderId="0" xfId="0" applyFont="1" applyAlignment="1" applyProtection="1">
      <alignment wrapText="1"/>
    </xf>
    <xf numFmtId="0" fontId="26" fillId="0" borderId="0" xfId="0" applyFont="1" applyAlignment="1" applyProtection="1">
      <alignment horizontal="right" vertical="center"/>
    </xf>
    <xf numFmtId="0" fontId="19" fillId="0" borderId="0" xfId="0" applyFont="1" applyAlignment="1" applyProtection="1">
      <alignment horizontal="right"/>
    </xf>
    <xf numFmtId="0" fontId="25" fillId="0" borderId="0" xfId="0" applyFont="1" applyAlignment="1" applyProtection="1">
      <alignment horizontal="left" vertical="center"/>
    </xf>
    <xf numFmtId="0" fontId="19" fillId="0" borderId="0" xfId="0" applyFont="1" applyAlignment="1" applyProtection="1">
      <alignment vertical="center"/>
    </xf>
    <xf numFmtId="0" fontId="0" fillId="0" borderId="15" xfId="0" applyBorder="1" applyAlignment="1" applyProtection="1">
      <alignment vertical="center"/>
    </xf>
    <xf numFmtId="0" fontId="25" fillId="0" borderId="15" xfId="0" applyFont="1" applyBorder="1" applyAlignment="1" applyProtection="1">
      <alignment horizontal="left" vertical="center"/>
    </xf>
    <xf numFmtId="0" fontId="8" fillId="0" borderId="15" xfId="0" applyFont="1" applyBorder="1" applyAlignment="1" applyProtection="1">
      <alignment vertical="center"/>
    </xf>
    <xf numFmtId="0" fontId="33" fillId="6" borderId="12" xfId="0" applyFont="1" applyFill="1" applyBorder="1" applyProtection="1"/>
    <xf numFmtId="0" fontId="33" fillId="6" borderId="15" xfId="0" applyFont="1" applyFill="1" applyBorder="1" applyProtection="1"/>
    <xf numFmtId="0" fontId="25" fillId="0" borderId="12" xfId="0" applyFont="1" applyBorder="1" applyProtection="1"/>
    <xf numFmtId="0" fontId="8" fillId="0" borderId="8" xfId="0" applyFont="1" applyBorder="1" applyProtection="1"/>
    <xf numFmtId="0" fontId="8" fillId="0" borderId="18" xfId="0" applyFont="1" applyBorder="1" applyAlignment="1" applyProtection="1">
      <alignment vertical="center"/>
    </xf>
    <xf numFmtId="0" fontId="0" fillId="0" borderId="8" xfId="0" applyBorder="1" applyAlignment="1" applyProtection="1">
      <alignment horizontal="right"/>
    </xf>
    <xf numFmtId="0" fontId="19" fillId="0" borderId="18" xfId="0" applyFont="1" applyBorder="1" applyAlignment="1" applyProtection="1">
      <alignment wrapText="1"/>
    </xf>
    <xf numFmtId="0" fontId="19" fillId="0" borderId="18" xfId="0" applyFont="1" applyBorder="1" applyAlignment="1" applyProtection="1">
      <alignment vertical="center"/>
    </xf>
    <xf numFmtId="0" fontId="19" fillId="0" borderId="15" xfId="0" applyFont="1" applyBorder="1" applyAlignment="1" applyProtection="1">
      <alignment vertical="center"/>
    </xf>
    <xf numFmtId="0" fontId="19" fillId="0" borderId="16" xfId="0" applyFont="1" applyBorder="1" applyAlignment="1" applyProtection="1">
      <alignment vertical="center"/>
    </xf>
    <xf numFmtId="0" fontId="21" fillId="0" borderId="0" xfId="0" applyFont="1" applyProtection="1"/>
    <xf numFmtId="0" fontId="23" fillId="0" borderId="17" xfId="0" applyFont="1" applyBorder="1" applyAlignment="1" applyProtection="1">
      <alignment horizontal="left" vertical="top" wrapText="1"/>
    </xf>
    <xf numFmtId="0" fontId="23" fillId="0" borderId="0" xfId="0" applyFont="1" applyAlignment="1" applyProtection="1">
      <alignment horizontal="left" vertical="top" wrapText="1"/>
    </xf>
    <xf numFmtId="0" fontId="23" fillId="0" borderId="18" xfId="0" applyFont="1" applyBorder="1" applyAlignment="1" applyProtection="1">
      <alignment horizontal="left" vertical="top" wrapText="1"/>
    </xf>
    <xf numFmtId="0" fontId="38" fillId="0" borderId="0" xfId="0" applyFont="1" applyProtection="1"/>
    <xf numFmtId="0" fontId="8" fillId="0" borderId="18" xfId="0" applyFont="1" applyBorder="1" applyAlignment="1" applyProtection="1">
      <alignment wrapText="1"/>
    </xf>
    <xf numFmtId="0" fontId="20" fillId="0" borderId="20" xfId="0" applyFont="1" applyBorder="1" applyAlignment="1" applyProtection="1">
      <alignment horizontal="right"/>
      <protection hidden="1"/>
    </xf>
    <xf numFmtId="166" fontId="9" fillId="0" borderId="1" xfId="0" applyNumberFormat="1" applyFont="1" applyBorder="1" applyAlignment="1" applyProtection="1">
      <alignment horizontal="center"/>
      <protection hidden="1"/>
    </xf>
    <xf numFmtId="165" fontId="9" fillId="0" borderId="1" xfId="0" applyNumberFormat="1" applyFont="1" applyBorder="1" applyAlignment="1" applyProtection="1">
      <alignment horizontal="center"/>
      <protection hidden="1"/>
    </xf>
    <xf numFmtId="2" fontId="24" fillId="0" borderId="21" xfId="0" applyNumberFormat="1" applyFont="1" applyBorder="1" applyAlignment="1" applyProtection="1">
      <alignment vertical="center"/>
      <protection hidden="1"/>
    </xf>
    <xf numFmtId="2" fontId="24" fillId="0" borderId="25" xfId="0" applyNumberFormat="1" applyFont="1" applyBorder="1" applyAlignment="1" applyProtection="1">
      <alignment vertical="center"/>
      <protection hidden="1"/>
    </xf>
    <xf numFmtId="0" fontId="24" fillId="0" borderId="20" xfId="0" applyFont="1" applyBorder="1" applyAlignment="1" applyProtection="1">
      <alignment vertical="center"/>
      <protection hidden="1"/>
    </xf>
    <xf numFmtId="0" fontId="24" fillId="0" borderId="1" xfId="0" applyFont="1" applyBorder="1" applyAlignment="1" applyProtection="1">
      <alignment vertical="center"/>
      <protection hidden="1"/>
    </xf>
    <xf numFmtId="166" fontId="7" fillId="0" borderId="1" xfId="0" applyNumberFormat="1" applyFont="1" applyBorder="1" applyAlignment="1" applyProtection="1">
      <alignment horizontal="center"/>
      <protection hidden="1"/>
    </xf>
    <xf numFmtId="166" fontId="8" fillId="0" borderId="1" xfId="0" applyNumberFormat="1" applyFont="1" applyBorder="1" applyAlignment="1" applyProtection="1">
      <alignment horizontal="center"/>
      <protection hidden="1"/>
    </xf>
    <xf numFmtId="165" fontId="7" fillId="0" borderId="1" xfId="0" applyNumberFormat="1" applyFont="1" applyBorder="1" applyAlignment="1" applyProtection="1">
      <alignment horizontal="center"/>
      <protection hidden="1"/>
    </xf>
    <xf numFmtId="165" fontId="8" fillId="0" borderId="1" xfId="0" applyNumberFormat="1" applyFont="1" applyBorder="1" applyAlignment="1" applyProtection="1">
      <alignment horizontal="center"/>
      <protection hidden="1"/>
    </xf>
    <xf numFmtId="0" fontId="37" fillId="0" borderId="0" xfId="0" applyFont="1" applyProtection="1">
      <protection hidden="1"/>
    </xf>
    <xf numFmtId="0" fontId="8" fillId="0" borderId="0" xfId="0" applyFont="1" applyProtection="1">
      <protection hidden="1"/>
    </xf>
    <xf numFmtId="0" fontId="32" fillId="6" borderId="11" xfId="0" applyFont="1" applyFill="1" applyBorder="1" applyAlignment="1" applyProtection="1">
      <alignment vertical="center"/>
      <protection hidden="1"/>
    </xf>
    <xf numFmtId="0" fontId="32" fillId="6" borderId="12" xfId="0" applyFont="1" applyFill="1" applyBorder="1" applyAlignment="1" applyProtection="1">
      <alignment vertical="center"/>
      <protection hidden="1"/>
    </xf>
    <xf numFmtId="0" fontId="33" fillId="6" borderId="12" xfId="0" applyFont="1" applyFill="1" applyBorder="1" applyProtection="1">
      <protection hidden="1"/>
    </xf>
    <xf numFmtId="0" fontId="32" fillId="6" borderId="13" xfId="0" applyFont="1" applyFill="1" applyBorder="1" applyAlignment="1" applyProtection="1">
      <alignment vertical="center"/>
      <protection hidden="1"/>
    </xf>
    <xf numFmtId="0" fontId="32" fillId="6" borderId="14" xfId="0" applyFont="1" applyFill="1" applyBorder="1" applyAlignment="1" applyProtection="1">
      <alignment vertical="center"/>
      <protection hidden="1"/>
    </xf>
    <xf numFmtId="0" fontId="32" fillId="6" borderId="15" xfId="0" applyFont="1" applyFill="1" applyBorder="1" applyAlignment="1" applyProtection="1">
      <alignment vertical="center"/>
      <protection hidden="1"/>
    </xf>
    <xf numFmtId="0" fontId="33" fillId="6" borderId="15" xfId="0" applyFont="1" applyFill="1" applyBorder="1" applyProtection="1">
      <protection hidden="1"/>
    </xf>
    <xf numFmtId="0" fontId="32" fillId="6" borderId="16" xfId="0" applyFont="1" applyFill="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12" xfId="0" applyFont="1" applyBorder="1" applyProtection="1">
      <protection hidden="1"/>
    </xf>
    <xf numFmtId="0" fontId="25" fillId="0" borderId="12" xfId="0" applyFont="1" applyBorder="1" applyProtection="1">
      <protection hidden="1"/>
    </xf>
    <xf numFmtId="0" fontId="8" fillId="0" borderId="13" xfId="0" applyFont="1" applyBorder="1" applyProtection="1">
      <protection hidden="1"/>
    </xf>
    <xf numFmtId="0" fontId="8" fillId="0" borderId="0" xfId="0" applyFont="1" applyAlignment="1" applyProtection="1">
      <alignment vertical="center"/>
      <protection hidden="1"/>
    </xf>
    <xf numFmtId="0" fontId="8" fillId="0" borderId="8" xfId="0" applyFont="1" applyBorder="1" applyProtection="1">
      <protection hidden="1"/>
    </xf>
    <xf numFmtId="0" fontId="8" fillId="0" borderId="0" xfId="0" applyFont="1" applyAlignment="1" applyProtection="1">
      <alignment horizontal="left" vertical="center"/>
      <protection hidden="1"/>
    </xf>
    <xf numFmtId="0" fontId="8" fillId="0" borderId="18" xfId="0" applyFont="1" applyBorder="1" applyAlignment="1" applyProtection="1">
      <alignment vertical="center"/>
      <protection hidden="1"/>
    </xf>
    <xf numFmtId="0" fontId="0" fillId="0" borderId="8" xfId="0" applyBorder="1" applyAlignment="1" applyProtection="1">
      <alignment horizontal="right"/>
      <protection hidden="1"/>
    </xf>
    <xf numFmtId="0" fontId="25" fillId="0" borderId="0" xfId="0" applyFont="1" applyAlignment="1" applyProtection="1">
      <alignment vertical="center"/>
      <protection hidden="1"/>
    </xf>
    <xf numFmtId="0" fontId="0" fillId="0" borderId="0" xfId="0" applyAlignment="1" applyProtection="1">
      <alignment vertical="center"/>
      <protection hidden="1"/>
    </xf>
    <xf numFmtId="0" fontId="19" fillId="0" borderId="0" xfId="0" applyFont="1" applyAlignment="1" applyProtection="1">
      <alignment horizontal="right" vertical="center"/>
      <protection hidden="1"/>
    </xf>
    <xf numFmtId="0" fontId="26" fillId="0" borderId="0" xfId="0" applyFont="1" applyAlignment="1" applyProtection="1">
      <alignment horizontal="left" vertical="center"/>
      <protection hidden="1"/>
    </xf>
    <xf numFmtId="0" fontId="0" fillId="0" borderId="0" xfId="0" applyProtection="1">
      <protection hidden="1"/>
    </xf>
    <xf numFmtId="0" fontId="19" fillId="0" borderId="0" xfId="0" applyFont="1" applyAlignment="1" applyProtection="1">
      <alignment wrapText="1"/>
      <protection hidden="1"/>
    </xf>
    <xf numFmtId="0" fontId="26" fillId="0" borderId="0" xfId="0" applyFont="1" applyAlignment="1" applyProtection="1">
      <alignment horizontal="right" vertical="center"/>
      <protection hidden="1"/>
    </xf>
    <xf numFmtId="0" fontId="19" fillId="0" borderId="0" xfId="0" applyFont="1" applyAlignment="1" applyProtection="1">
      <alignment horizontal="right"/>
      <protection hidden="1"/>
    </xf>
    <xf numFmtId="0" fontId="19" fillId="0" borderId="18" xfId="0" applyFont="1" applyBorder="1" applyAlignment="1" applyProtection="1">
      <alignment wrapText="1"/>
      <protection hidden="1"/>
    </xf>
    <xf numFmtId="0" fontId="25" fillId="0" borderId="0" xfId="0" applyFont="1" applyAlignment="1" applyProtection="1">
      <alignment horizontal="left" vertical="center"/>
      <protection hidden="1"/>
    </xf>
    <xf numFmtId="0" fontId="19" fillId="0" borderId="0" xfId="0" applyFont="1" applyAlignment="1" applyProtection="1">
      <alignment vertical="center"/>
      <protection hidden="1"/>
    </xf>
    <xf numFmtId="0" fontId="19" fillId="0" borderId="18" xfId="0" applyFont="1" applyBorder="1" applyAlignment="1" applyProtection="1">
      <alignment vertical="center"/>
      <protection hidden="1"/>
    </xf>
    <xf numFmtId="0" fontId="0" fillId="0" borderId="15" xfId="0" applyBorder="1" applyAlignment="1" applyProtection="1">
      <alignment vertical="center"/>
      <protection hidden="1"/>
    </xf>
    <xf numFmtId="0" fontId="25" fillId="0" borderId="15" xfId="0" applyFont="1" applyBorder="1" applyAlignment="1" applyProtection="1">
      <alignment horizontal="left" vertical="center"/>
      <protection hidden="1"/>
    </xf>
    <xf numFmtId="0" fontId="8" fillId="0" borderId="15" xfId="0" applyFont="1" applyBorder="1" applyAlignment="1" applyProtection="1">
      <alignment vertical="center"/>
      <protection hidden="1"/>
    </xf>
    <xf numFmtId="0" fontId="19" fillId="0" borderId="15" xfId="0" applyFont="1" applyBorder="1" applyAlignment="1" applyProtection="1">
      <alignment vertical="center"/>
      <protection hidden="1"/>
    </xf>
    <xf numFmtId="0" fontId="19" fillId="0" borderId="16" xfId="0" applyFont="1" applyBorder="1" applyAlignment="1" applyProtection="1">
      <alignment vertical="center"/>
      <protection hidden="1"/>
    </xf>
    <xf numFmtId="0" fontId="38" fillId="0" borderId="0" xfId="0" applyFont="1" applyProtection="1">
      <protection hidden="1"/>
    </xf>
    <xf numFmtId="0" fontId="21" fillId="0" borderId="0" xfId="0" applyFont="1" applyProtection="1">
      <protection hidden="1"/>
    </xf>
    <xf numFmtId="0" fontId="8" fillId="0" borderId="18" xfId="0" applyFont="1" applyBorder="1" applyAlignment="1" applyProtection="1">
      <alignment wrapText="1"/>
      <protection hidden="1"/>
    </xf>
    <xf numFmtId="0" fontId="20" fillId="0" borderId="20" xfId="0" applyFont="1" applyBorder="1" applyAlignment="1" applyProtection="1">
      <alignment horizontal="left" wrapText="1"/>
      <protection hidden="1"/>
    </xf>
    <xf numFmtId="0" fontId="23" fillId="0" borderId="20" xfId="0" applyFont="1" applyBorder="1" applyAlignment="1" applyProtection="1">
      <alignment vertical="center"/>
      <protection hidden="1"/>
    </xf>
    <xf numFmtId="0" fontId="23" fillId="0" borderId="17"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8" xfId="0" applyFont="1" applyBorder="1" applyAlignment="1" applyProtection="1">
      <alignment horizontal="left" vertical="top" wrapText="1"/>
      <protection hidden="1"/>
    </xf>
    <xf numFmtId="0" fontId="12" fillId="0" borderId="0" xfId="0" applyFont="1" applyProtection="1">
      <protection hidden="1"/>
    </xf>
    <xf numFmtId="0" fontId="34" fillId="0" borderId="0" xfId="0" applyFont="1" applyProtection="1">
      <protection hidden="1"/>
    </xf>
    <xf numFmtId="0" fontId="40" fillId="0" borderId="0" xfId="0" applyFont="1" applyProtection="1">
      <protection hidden="1"/>
    </xf>
    <xf numFmtId="0" fontId="32" fillId="0" borderId="0" xfId="0" applyFont="1" applyAlignment="1" applyProtection="1">
      <alignment vertical="center"/>
      <protection hidden="1"/>
    </xf>
    <xf numFmtId="0" fontId="33" fillId="0" borderId="0" xfId="0" applyFont="1" applyProtection="1">
      <protection hidden="1"/>
    </xf>
    <xf numFmtId="0" fontId="6" fillId="0" borderId="41" xfId="0" applyFont="1" applyBorder="1" applyAlignment="1" applyProtection="1">
      <alignment horizontal="right" vertical="center"/>
      <protection hidden="1"/>
    </xf>
    <xf numFmtId="0" fontId="40" fillId="0" borderId="12" xfId="0" applyFont="1" applyBorder="1" applyProtection="1">
      <protection hidden="1"/>
    </xf>
    <xf numFmtId="0" fontId="0" fillId="0" borderId="12" xfId="0" applyBorder="1" applyAlignment="1" applyProtection="1">
      <alignment vertical="center"/>
      <protection hidden="1"/>
    </xf>
    <xf numFmtId="0" fontId="25" fillId="0" borderId="0" xfId="0" applyFont="1" applyProtection="1">
      <protection hidden="1"/>
    </xf>
    <xf numFmtId="0" fontId="6" fillId="0" borderId="8" xfId="0" applyFont="1" applyBorder="1" applyAlignment="1" applyProtection="1">
      <alignment horizontal="right" vertical="center"/>
      <protection hidden="1"/>
    </xf>
    <xf numFmtId="0" fontId="19" fillId="0" borderId="1" xfId="0" applyFont="1" applyBorder="1" applyAlignment="1" applyProtection="1">
      <alignment horizontal="right" vertical="center"/>
      <protection hidden="1"/>
    </xf>
    <xf numFmtId="0" fontId="26" fillId="0" borderId="1" xfId="0" applyFont="1" applyBorder="1" applyAlignment="1" applyProtection="1">
      <alignment horizontal="left" vertical="center"/>
      <protection hidden="1"/>
    </xf>
    <xf numFmtId="0" fontId="0" fillId="0" borderId="8" xfId="0" applyBorder="1" applyProtection="1">
      <protection hidden="1"/>
    </xf>
    <xf numFmtId="0" fontId="40" fillId="0" borderId="18" xfId="0" applyFont="1" applyBorder="1" applyProtection="1">
      <protection hidden="1"/>
    </xf>
    <xf numFmtId="0" fontId="0" fillId="0" borderId="0" xfId="0" applyAlignment="1" applyProtection="1">
      <alignment horizontal="right"/>
      <protection hidden="1"/>
    </xf>
    <xf numFmtId="0" fontId="6" fillId="0" borderId="8" xfId="0" applyFont="1" applyBorder="1" applyAlignment="1" applyProtection="1">
      <alignment horizontal="right" vertical="center" wrapText="1"/>
      <protection hidden="1"/>
    </xf>
    <xf numFmtId="0" fontId="8" fillId="0" borderId="18" xfId="0" applyFont="1" applyBorder="1" applyProtection="1">
      <protection hidden="1"/>
    </xf>
    <xf numFmtId="0" fontId="19" fillId="0" borderId="24" xfId="0" applyFont="1" applyBorder="1" applyAlignment="1" applyProtection="1">
      <alignment horizontal="right" vertical="center" wrapText="1"/>
      <protection hidden="1"/>
    </xf>
    <xf numFmtId="0" fontId="40" fillId="0" borderId="15" xfId="0" applyFont="1" applyBorder="1" applyProtection="1">
      <protection hidden="1"/>
    </xf>
    <xf numFmtId="0" fontId="8" fillId="0" borderId="16" xfId="0" applyFont="1" applyBorder="1" applyAlignment="1" applyProtection="1">
      <alignment vertical="center"/>
      <protection hidden="1"/>
    </xf>
    <xf numFmtId="0" fontId="41" fillId="0" borderId="0" xfId="0" applyFont="1" applyAlignment="1" applyProtection="1">
      <alignment horizontal="left" vertical="center"/>
      <protection hidden="1"/>
    </xf>
    <xf numFmtId="0" fontId="40" fillId="0" borderId="17" xfId="0" applyFont="1" applyBorder="1" applyProtection="1">
      <protection hidden="1"/>
    </xf>
    <xf numFmtId="0" fontId="41" fillId="0" borderId="20" xfId="0" applyFont="1" applyBorder="1" applyAlignment="1" applyProtection="1">
      <alignment wrapText="1"/>
      <protection hidden="1"/>
    </xf>
    <xf numFmtId="0" fontId="41" fillId="0" borderId="1" xfId="0" applyFont="1" applyBorder="1" applyAlignment="1" applyProtection="1">
      <alignment wrapText="1"/>
      <protection hidden="1"/>
    </xf>
    <xf numFmtId="0" fontId="41" fillId="7" borderId="1" xfId="0" applyFont="1" applyFill="1" applyBorder="1" applyAlignment="1" applyProtection="1">
      <alignment wrapText="1"/>
      <protection hidden="1"/>
    </xf>
    <xf numFmtId="0" fontId="41" fillId="7" borderId="5" xfId="0" applyFont="1" applyFill="1" applyBorder="1" applyAlignment="1" applyProtection="1">
      <alignment wrapText="1"/>
      <protection hidden="1"/>
    </xf>
    <xf numFmtId="0" fontId="41" fillId="12" borderId="1" xfId="0" applyFont="1" applyFill="1" applyBorder="1" applyAlignment="1" applyProtection="1">
      <alignment wrapText="1"/>
      <protection hidden="1"/>
    </xf>
    <xf numFmtId="0" fontId="41" fillId="12" borderId="5" xfId="0" applyFont="1" applyFill="1" applyBorder="1" applyAlignment="1" applyProtection="1">
      <alignment wrapText="1"/>
      <protection hidden="1"/>
    </xf>
    <xf numFmtId="0" fontId="41" fillId="0" borderId="8" xfId="0" applyFont="1" applyBorder="1" applyAlignment="1" applyProtection="1">
      <alignment wrapText="1"/>
      <protection hidden="1"/>
    </xf>
    <xf numFmtId="0" fontId="40" fillId="0" borderId="20" xfId="0" applyFont="1" applyBorder="1" applyProtection="1">
      <protection hidden="1"/>
    </xf>
    <xf numFmtId="0" fontId="40" fillId="0" borderId="1" xfId="0" applyFont="1" applyBorder="1" applyProtection="1">
      <protection hidden="1"/>
    </xf>
    <xf numFmtId="10" fontId="40" fillId="0" borderId="1" xfId="0" applyNumberFormat="1" applyFont="1" applyBorder="1" applyProtection="1">
      <protection hidden="1"/>
    </xf>
    <xf numFmtId="2" fontId="40" fillId="7" borderId="1" xfId="0" applyNumberFormat="1" applyFont="1" applyFill="1" applyBorder="1" applyProtection="1">
      <protection hidden="1"/>
    </xf>
    <xf numFmtId="2" fontId="40" fillId="12" borderId="1" xfId="0" applyNumberFormat="1" applyFont="1" applyFill="1" applyBorder="1" applyProtection="1">
      <protection hidden="1"/>
    </xf>
    <xf numFmtId="2" fontId="40" fillId="0" borderId="8" xfId="0" applyNumberFormat="1" applyFont="1" applyBorder="1" applyProtection="1">
      <protection hidden="1"/>
    </xf>
    <xf numFmtId="0" fontId="41" fillId="0" borderId="20" xfId="0" applyFont="1" applyBorder="1" applyProtection="1">
      <protection hidden="1"/>
    </xf>
    <xf numFmtId="0" fontId="41" fillId="0" borderId="1" xfId="0" applyFont="1" applyBorder="1" applyProtection="1">
      <protection hidden="1"/>
    </xf>
    <xf numFmtId="2" fontId="41" fillId="7" borderId="1" xfId="0" applyNumberFormat="1" applyFont="1" applyFill="1" applyBorder="1" applyProtection="1">
      <protection hidden="1"/>
    </xf>
    <xf numFmtId="2" fontId="41" fillId="12" borderId="1" xfId="0" applyNumberFormat="1" applyFont="1" applyFill="1" applyBorder="1" applyProtection="1">
      <protection hidden="1"/>
    </xf>
    <xf numFmtId="2" fontId="52" fillId="0" borderId="8" xfId="0" applyNumberFormat="1" applyFont="1" applyBorder="1" applyProtection="1">
      <protection hidden="1"/>
    </xf>
    <xf numFmtId="0" fontId="47" fillId="0" borderId="17" xfId="0" applyFont="1" applyBorder="1" applyProtection="1">
      <protection hidden="1"/>
    </xf>
    <xf numFmtId="2" fontId="40" fillId="0" borderId="1" xfId="0" applyNumberFormat="1" applyFont="1" applyBorder="1" applyAlignment="1" applyProtection="1">
      <alignment vertical="top"/>
      <protection hidden="1"/>
    </xf>
    <xf numFmtId="2" fontId="40" fillId="0" borderId="1" xfId="0" applyNumberFormat="1" applyFont="1" applyBorder="1" applyProtection="1">
      <protection hidden="1"/>
    </xf>
    <xf numFmtId="2" fontId="45" fillId="0" borderId="21" xfId="0" applyNumberFormat="1" applyFont="1" applyBorder="1" applyProtection="1">
      <protection hidden="1"/>
    </xf>
    <xf numFmtId="49" fontId="44" fillId="0" borderId="31" xfId="0" applyNumberFormat="1" applyFont="1" applyBorder="1" applyAlignment="1" applyProtection="1">
      <alignment horizontal="left" vertical="top"/>
      <protection hidden="1"/>
    </xf>
    <xf numFmtId="2" fontId="45" fillId="0" borderId="1" xfId="0" applyNumberFormat="1" applyFont="1" applyBorder="1" applyProtection="1">
      <protection hidden="1"/>
    </xf>
    <xf numFmtId="2" fontId="45" fillId="0" borderId="1" xfId="0" applyNumberFormat="1" applyFont="1" applyBorder="1" applyAlignment="1" applyProtection="1">
      <alignment vertical="top"/>
      <protection hidden="1"/>
    </xf>
    <xf numFmtId="0" fontId="40" fillId="0" borderId="14" xfId="0" applyFont="1" applyBorder="1" applyProtection="1">
      <protection hidden="1"/>
    </xf>
    <xf numFmtId="0" fontId="40" fillId="0" borderId="16" xfId="0" applyFont="1" applyBorder="1" applyProtection="1">
      <protection hidden="1"/>
    </xf>
    <xf numFmtId="164" fontId="0" fillId="0" borderId="0" xfId="0" applyNumberFormat="1" applyProtection="1">
      <protection locked="0"/>
    </xf>
    <xf numFmtId="0" fontId="11" fillId="0" borderId="0" xfId="0" applyFont="1" applyProtection="1"/>
    <xf numFmtId="0" fontId="29" fillId="0" borderId="0" xfId="0" applyFont="1" applyProtection="1"/>
    <xf numFmtId="0" fontId="30" fillId="0" borderId="0" xfId="0" applyFont="1" applyProtection="1"/>
    <xf numFmtId="49" fontId="0" fillId="9" borderId="0" xfId="0" applyNumberFormat="1" applyFill="1" applyAlignment="1" applyProtection="1">
      <alignment vertical="top" wrapText="1"/>
    </xf>
    <xf numFmtId="49" fontId="0" fillId="2" borderId="0" xfId="0" applyNumberFormat="1" applyFill="1" applyAlignment="1" applyProtection="1">
      <alignment wrapText="1"/>
    </xf>
    <xf numFmtId="49" fontId="19" fillId="9" borderId="0" xfId="0" applyNumberFormat="1" applyFont="1" applyFill="1" applyAlignment="1" applyProtection="1">
      <alignment vertical="top" wrapText="1"/>
    </xf>
    <xf numFmtId="49" fontId="3" fillId="9" borderId="0" xfId="0" applyNumberFormat="1" applyFont="1" applyFill="1" applyAlignment="1" applyProtection="1">
      <alignment vertical="top" wrapText="1"/>
    </xf>
    <xf numFmtId="2" fontId="55" fillId="7" borderId="1" xfId="0" applyNumberFormat="1" applyFont="1" applyFill="1" applyBorder="1" applyProtection="1">
      <protection hidden="1"/>
    </xf>
    <xf numFmtId="2" fontId="56" fillId="0" borderId="26" xfId="0" applyNumberFormat="1" applyFont="1" applyBorder="1" applyProtection="1">
      <protection hidden="1"/>
    </xf>
    <xf numFmtId="49" fontId="0" fillId="9" borderId="0" xfId="0" applyNumberFormat="1" applyFill="1" applyAlignment="1" applyProtection="1">
      <alignment wrapText="1"/>
    </xf>
    <xf numFmtId="0" fontId="40" fillId="0" borderId="0" xfId="0" applyFont="1" applyBorder="1" applyProtection="1">
      <protection hidden="1"/>
    </xf>
    <xf numFmtId="0" fontId="0" fillId="0" borderId="0" xfId="0" applyBorder="1" applyAlignment="1" applyProtection="1">
      <alignment vertical="center"/>
      <protection hidden="1"/>
    </xf>
    <xf numFmtId="0" fontId="8" fillId="0" borderId="0" xfId="0" applyFont="1" applyBorder="1" applyAlignment="1" applyProtection="1">
      <alignment vertical="center"/>
      <protection hidden="1"/>
    </xf>
    <xf numFmtId="0" fontId="19" fillId="0" borderId="0" xfId="0" applyFont="1" applyBorder="1" applyAlignment="1" applyProtection="1">
      <alignment wrapText="1"/>
      <protection hidden="1"/>
    </xf>
    <xf numFmtId="0" fontId="8" fillId="0" borderId="0" xfId="0" applyFont="1" applyBorder="1" applyProtection="1">
      <protection hidden="1"/>
    </xf>
    <xf numFmtId="0" fontId="25" fillId="0" borderId="0" xfId="0" applyFont="1" applyBorder="1" applyAlignment="1" applyProtection="1">
      <alignment horizontal="left" vertical="center"/>
      <protection hidden="1"/>
    </xf>
    <xf numFmtId="0" fontId="40" fillId="10" borderId="0" xfId="0" applyFont="1" applyFill="1" applyBorder="1" applyProtection="1">
      <protection hidden="1"/>
    </xf>
    <xf numFmtId="0" fontId="41" fillId="11" borderId="0" xfId="0" applyFont="1" applyFill="1" applyBorder="1" applyAlignment="1" applyProtection="1">
      <alignment horizontal="right"/>
      <protection hidden="1"/>
    </xf>
    <xf numFmtId="169" fontId="41" fillId="11" borderId="0" xfId="0" applyNumberFormat="1" applyFont="1" applyFill="1" applyBorder="1" applyAlignment="1" applyProtection="1">
      <alignment horizontal="left"/>
      <protection hidden="1"/>
    </xf>
    <xf numFmtId="0" fontId="41" fillId="0" borderId="0" xfId="0" applyFont="1" applyBorder="1" applyProtection="1">
      <protection hidden="1"/>
    </xf>
    <xf numFmtId="0" fontId="41" fillId="0" borderId="0" xfId="0" applyFont="1" applyBorder="1" applyAlignment="1" applyProtection="1">
      <alignment wrapText="1"/>
      <protection hidden="1"/>
    </xf>
    <xf numFmtId="2" fontId="40" fillId="0" borderId="0" xfId="0" applyNumberFormat="1" applyFont="1" applyBorder="1" applyProtection="1">
      <protection hidden="1"/>
    </xf>
    <xf numFmtId="2" fontId="52" fillId="0" borderId="0" xfId="0" applyNumberFormat="1" applyFont="1" applyBorder="1" applyProtection="1">
      <protection hidden="1"/>
    </xf>
    <xf numFmtId="0" fontId="47" fillId="0" borderId="0" xfId="0" applyFont="1" applyBorder="1" applyProtection="1">
      <protection hidden="1"/>
    </xf>
    <xf numFmtId="2" fontId="45" fillId="0" borderId="5" xfId="0" applyNumberFormat="1" applyFont="1" applyBorder="1" applyProtection="1">
      <protection hidden="1"/>
    </xf>
    <xf numFmtId="2" fontId="56" fillId="0" borderId="8" xfId="0" applyNumberFormat="1" applyFont="1" applyBorder="1" applyProtection="1">
      <protection hidden="1"/>
    </xf>
    <xf numFmtId="0" fontId="40" fillId="0" borderId="17" xfId="0" applyFont="1" applyBorder="1" applyAlignment="1" applyProtection="1">
      <alignment wrapText="1"/>
      <protection hidden="1"/>
    </xf>
    <xf numFmtId="0" fontId="41" fillId="0" borderId="5" xfId="0" applyFont="1" applyBorder="1" applyAlignment="1" applyProtection="1">
      <alignment wrapText="1"/>
      <protection hidden="1"/>
    </xf>
    <xf numFmtId="0" fontId="40" fillId="0" borderId="0" xfId="0" applyFont="1" applyAlignment="1" applyProtection="1">
      <alignment wrapText="1"/>
      <protection hidden="1"/>
    </xf>
    <xf numFmtId="0" fontId="32" fillId="0" borderId="13" xfId="0" applyFont="1" applyBorder="1" applyAlignment="1" applyProtection="1">
      <alignment vertical="center"/>
      <protection hidden="1"/>
    </xf>
    <xf numFmtId="0" fontId="32" fillId="0" borderId="18" xfId="0" applyFont="1" applyBorder="1" applyAlignment="1" applyProtection="1">
      <alignment vertical="center"/>
      <protection hidden="1"/>
    </xf>
    <xf numFmtId="0" fontId="41" fillId="0" borderId="21" xfId="0" applyFont="1" applyBorder="1" applyAlignment="1" applyProtection="1">
      <alignment wrapText="1"/>
      <protection hidden="1"/>
    </xf>
    <xf numFmtId="0" fontId="41" fillId="0" borderId="17" xfId="0" applyFont="1" applyBorder="1" applyAlignment="1" applyProtection="1">
      <alignment horizontal="left" vertical="center"/>
      <protection hidden="1"/>
    </xf>
    <xf numFmtId="0" fontId="41" fillId="0" borderId="0" xfId="0" applyFont="1" applyBorder="1" applyAlignment="1" applyProtection="1">
      <alignment horizontal="left" vertical="center"/>
      <protection hidden="1"/>
    </xf>
    <xf numFmtId="0" fontId="41" fillId="0" borderId="0" xfId="0" applyFont="1" applyBorder="1" applyAlignment="1" applyProtection="1">
      <alignment horizontal="center" vertical="center"/>
      <protection hidden="1"/>
    </xf>
    <xf numFmtId="49" fontId="0" fillId="2" borderId="1" xfId="0" applyNumberFormat="1" applyFill="1" applyBorder="1" applyAlignment="1" applyProtection="1">
      <alignment wrapText="1"/>
      <protection locked="0"/>
    </xf>
    <xf numFmtId="0" fontId="2" fillId="0" borderId="1" xfId="0" applyFont="1" applyBorder="1" applyProtection="1"/>
    <xf numFmtId="0" fontId="9"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9" fillId="0" borderId="0" xfId="0" applyFont="1" applyAlignment="1" applyProtection="1">
      <alignment horizontal="center" wrapText="1"/>
    </xf>
    <xf numFmtId="0" fontId="9" fillId="0" borderId="0" xfId="0" applyFont="1" applyProtection="1">
      <protection locked="0"/>
    </xf>
    <xf numFmtId="0" fontId="9" fillId="0" borderId="0" xfId="0" applyFont="1" applyAlignment="1" applyProtection="1">
      <alignment horizontal="center"/>
      <protection locked="0"/>
    </xf>
    <xf numFmtId="0" fontId="23" fillId="2" borderId="1" xfId="0" applyFont="1" applyFill="1" applyBorder="1" applyAlignment="1" applyProtection="1">
      <alignment horizontal="center" vertical="center"/>
      <protection locked="0"/>
    </xf>
    <xf numFmtId="0" fontId="39" fillId="0" borderId="0" xfId="0" applyFont="1" applyProtection="1">
      <protection locked="0"/>
    </xf>
    <xf numFmtId="0" fontId="23" fillId="0" borderId="0" xfId="0" applyFont="1" applyAlignment="1" applyProtection="1">
      <alignment horizontal="center"/>
      <protection locked="0"/>
    </xf>
    <xf numFmtId="0" fontId="7" fillId="0" borderId="0" xfId="0" applyFont="1" applyProtection="1">
      <protection locked="0"/>
    </xf>
    <xf numFmtId="0" fontId="19" fillId="0" borderId="8" xfId="0" applyFont="1" applyBorder="1" applyAlignment="1" applyProtection="1">
      <alignment wrapText="1"/>
      <protection locked="0"/>
    </xf>
    <xf numFmtId="9" fontId="19" fillId="0" borderId="0" xfId="0" applyNumberFormat="1" applyFont="1" applyBorder="1" applyAlignment="1" applyProtection="1">
      <alignment wrapText="1"/>
      <protection locked="0"/>
    </xf>
    <xf numFmtId="0" fontId="0" fillId="0" borderId="0" xfId="0" applyAlignment="1" applyProtection="1">
      <alignment wrapText="1"/>
      <protection locked="0"/>
    </xf>
    <xf numFmtId="0" fontId="0" fillId="0" borderId="8" xfId="0" applyBorder="1" applyProtection="1">
      <protection locked="0"/>
    </xf>
    <xf numFmtId="0" fontId="9" fillId="0" borderId="0" xfId="0" applyFont="1" applyBorder="1" applyProtection="1">
      <protection locked="0"/>
    </xf>
    <xf numFmtId="2" fontId="23" fillId="0" borderId="0" xfId="0" applyNumberFormat="1" applyFont="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9" fontId="23" fillId="0" borderId="0" xfId="1"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14" fontId="23" fillId="2" borderId="1" xfId="0" applyNumberFormat="1" applyFont="1" applyFill="1" applyBorder="1" applyAlignment="1" applyProtection="1">
      <alignment horizontal="center" vertical="center"/>
      <protection locked="0"/>
    </xf>
    <xf numFmtId="0" fontId="10" fillId="0" borderId="0" xfId="0" applyFont="1" applyProtection="1">
      <protection locked="0"/>
    </xf>
    <xf numFmtId="0" fontId="9" fillId="0" borderId="1" xfId="0" applyFont="1" applyBorder="1" applyAlignment="1" applyProtection="1">
      <alignment horizontal="left" vertical="center"/>
      <protection locked="0"/>
    </xf>
    <xf numFmtId="0" fontId="0" fillId="0" borderId="0" xfId="0" applyAlignment="1" applyProtection="1">
      <alignment horizontal="center"/>
      <protection locked="0"/>
    </xf>
    <xf numFmtId="49" fontId="48" fillId="8" borderId="0" xfId="0" applyNumberFormat="1" applyFont="1" applyFill="1" applyAlignment="1" applyProtection="1">
      <alignment wrapText="1"/>
    </xf>
    <xf numFmtId="49" fontId="0" fillId="9" borderId="0" xfId="0" applyNumberFormat="1" applyFill="1" applyAlignment="1" applyProtection="1">
      <alignment wrapText="1"/>
    </xf>
    <xf numFmtId="49" fontId="48" fillId="8" borderId="0" xfId="0" applyNumberFormat="1" applyFont="1" applyFill="1" applyAlignment="1" applyProtection="1">
      <alignment horizontal="left" wrapText="1"/>
    </xf>
    <xf numFmtId="0" fontId="20" fillId="0" borderId="2" xfId="0" applyFont="1" applyBorder="1" applyAlignment="1" applyProtection="1">
      <alignment horizontal="center" vertical="top"/>
      <protection locked="0"/>
    </xf>
    <xf numFmtId="0" fontId="20" fillId="0" borderId="0" xfId="0" applyFont="1" applyAlignment="1" applyProtection="1">
      <alignment horizontal="center" vertical="top"/>
      <protection locked="0"/>
    </xf>
    <xf numFmtId="0" fontId="4" fillId="0" borderId="1"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19" fillId="0" borderId="5" xfId="0" applyFont="1" applyBorder="1" applyAlignment="1" applyProtection="1">
      <alignment wrapText="1"/>
    </xf>
    <xf numFmtId="0" fontId="0" fillId="0" borderId="33" xfId="0" applyBorder="1" applyAlignment="1" applyProtection="1">
      <alignment wrapText="1"/>
    </xf>
    <xf numFmtId="0" fontId="19" fillId="0" borderId="33" xfId="0" applyFont="1" applyBorder="1" applyAlignment="1" applyProtection="1">
      <alignment wrapText="1"/>
    </xf>
    <xf numFmtId="0" fontId="0" fillId="0" borderId="25" xfId="0" applyBorder="1" applyAlignment="1" applyProtection="1">
      <alignment wrapText="1"/>
    </xf>
    <xf numFmtId="0" fontId="19" fillId="0" borderId="37" xfId="0" applyFont="1" applyBorder="1" applyAlignment="1">
      <alignment horizontal="right" vertical="center" wrapText="1"/>
    </xf>
    <xf numFmtId="0" fontId="6" fillId="0" borderId="33" xfId="0" applyFont="1" applyBorder="1" applyAlignment="1">
      <alignment horizontal="right" vertical="center" wrapText="1"/>
    </xf>
    <xf numFmtId="0" fontId="6" fillId="0" borderId="25" xfId="0" applyFont="1" applyBorder="1" applyAlignment="1">
      <alignment horizontal="right" vertical="center" wrapText="1"/>
    </xf>
    <xf numFmtId="0" fontId="13" fillId="0" borderId="4" xfId="0" applyFont="1" applyBorder="1" applyAlignment="1">
      <alignment horizontal="center" wrapText="1"/>
    </xf>
    <xf numFmtId="0" fontId="13" fillId="0" borderId="9" xfId="0" applyFont="1" applyBorder="1" applyAlignment="1">
      <alignment horizontal="center" wrapText="1"/>
    </xf>
    <xf numFmtId="0" fontId="13" fillId="0" borderId="6" xfId="0" applyFont="1" applyBorder="1" applyAlignment="1">
      <alignment horizontal="center" wrapText="1"/>
    </xf>
    <xf numFmtId="0" fontId="23" fillId="2" borderId="27" xfId="0" applyFont="1" applyFill="1" applyBorder="1" applyAlignment="1">
      <alignment horizontal="left" vertical="top" wrapText="1"/>
    </xf>
    <xf numFmtId="0" fontId="23" fillId="2" borderId="7" xfId="0" applyFont="1" applyFill="1" applyBorder="1" applyAlignment="1">
      <alignment horizontal="left" vertical="top" wrapText="1"/>
    </xf>
    <xf numFmtId="0" fontId="23" fillId="2" borderId="28"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8" xfId="0" applyFont="1" applyFill="1" applyBorder="1" applyAlignment="1">
      <alignment horizontal="left" vertical="top" wrapText="1"/>
    </xf>
    <xf numFmtId="0" fontId="23" fillId="2" borderId="29"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0" borderId="22" xfId="0" applyFont="1" applyBorder="1" applyAlignment="1">
      <alignment horizontal="center" wrapText="1"/>
    </xf>
    <xf numFmtId="0" fontId="23" fillId="0" borderId="26" xfId="0" applyFont="1" applyBorder="1" applyAlignment="1">
      <alignment horizontal="center" wrapText="1"/>
    </xf>
    <xf numFmtId="0" fontId="23" fillId="0" borderId="19" xfId="0" applyFont="1" applyBorder="1" applyAlignment="1">
      <alignment horizontal="center" wrapText="1"/>
    </xf>
    <xf numFmtId="0" fontId="25" fillId="0" borderId="1" xfId="0" applyFont="1" applyBorder="1" applyAlignment="1">
      <alignment horizontal="left" vertical="center"/>
    </xf>
    <xf numFmtId="0" fontId="0" fillId="0" borderId="1" xfId="0" applyBorder="1" applyAlignment="1">
      <alignment vertical="center"/>
    </xf>
    <xf numFmtId="0" fontId="26" fillId="0" borderId="1" xfId="0" applyFont="1" applyBorder="1" applyAlignment="1">
      <alignment horizontal="left" vertical="center"/>
    </xf>
    <xf numFmtId="0" fontId="0" fillId="0" borderId="1" xfId="0" applyBorder="1"/>
    <xf numFmtId="0" fontId="19" fillId="0" borderId="37" xfId="0" applyFont="1" applyBorder="1" applyAlignment="1">
      <alignment horizontal="right" vertical="center"/>
    </xf>
    <xf numFmtId="0" fontId="6" fillId="0" borderId="33" xfId="0" applyFont="1" applyBorder="1" applyAlignment="1">
      <alignment horizontal="right" vertical="center"/>
    </xf>
    <xf numFmtId="0" fontId="6" fillId="0" borderId="25" xfId="0" applyFont="1" applyBorder="1" applyAlignment="1">
      <alignment horizontal="right" vertical="center"/>
    </xf>
    <xf numFmtId="0" fontId="27" fillId="0" borderId="5" xfId="0" applyFont="1" applyBorder="1" applyAlignment="1">
      <alignment horizontal="left" vertical="center"/>
    </xf>
    <xf numFmtId="0" fontId="0" fillId="0" borderId="33" xfId="0" applyBorder="1" applyAlignment="1">
      <alignment vertical="center"/>
    </xf>
    <xf numFmtId="0" fontId="0" fillId="0" borderId="25" xfId="0" applyBorder="1" applyAlignment="1">
      <alignment vertical="center"/>
    </xf>
    <xf numFmtId="0" fontId="19" fillId="0" borderId="1" xfId="0" applyFont="1" applyBorder="1" applyAlignment="1">
      <alignment horizontal="right"/>
    </xf>
    <xf numFmtId="0" fontId="6" fillId="0" borderId="1" xfId="0" applyFont="1" applyBorder="1" applyAlignment="1">
      <alignment horizontal="left"/>
    </xf>
    <xf numFmtId="0" fontId="0" fillId="0" borderId="1" xfId="0" applyBorder="1" applyAlignment="1">
      <alignment horizontal="left"/>
    </xf>
    <xf numFmtId="0" fontId="19" fillId="0" borderId="34"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25" fillId="0" borderId="32" xfId="0" applyFont="1" applyBorder="1" applyAlignment="1">
      <alignment horizontal="left" vertical="center"/>
    </xf>
    <xf numFmtId="0" fontId="0" fillId="0" borderId="32" xfId="0" applyBorder="1" applyAlignment="1">
      <alignment vertical="center"/>
    </xf>
    <xf numFmtId="0" fontId="19" fillId="0" borderId="1" xfId="0" applyFont="1" applyBorder="1" applyAlignment="1">
      <alignment horizontal="right" vertical="center"/>
    </xf>
    <xf numFmtId="0" fontId="24" fillId="0" borderId="17" xfId="0" applyFont="1" applyBorder="1" applyAlignment="1">
      <alignment horizontal="left" vertical="top" wrapText="1"/>
    </xf>
    <xf numFmtId="0" fontId="19" fillId="0" borderId="0" xfId="0" applyFont="1" applyAlignment="1">
      <alignment wrapText="1"/>
    </xf>
    <xf numFmtId="0" fontId="19" fillId="0" borderId="18" xfId="0" applyFont="1" applyBorder="1" applyAlignment="1">
      <alignment wrapText="1"/>
    </xf>
    <xf numFmtId="0" fontId="19" fillId="0" borderId="17" xfId="0" applyFont="1" applyBorder="1" applyAlignment="1">
      <alignment wrapText="1"/>
    </xf>
    <xf numFmtId="0" fontId="19" fillId="0" borderId="14" xfId="0" applyFont="1" applyBorder="1" applyAlignment="1">
      <alignment horizontal="right" vertical="center" wrapText="1"/>
    </xf>
    <xf numFmtId="0" fontId="19" fillId="0" borderId="15" xfId="0" applyFont="1" applyBorder="1" applyAlignment="1">
      <alignment horizontal="right" vertical="center" wrapText="1"/>
    </xf>
    <xf numFmtId="0" fontId="25" fillId="0" borderId="39" xfId="0" applyFont="1" applyBorder="1" applyAlignment="1">
      <alignment horizontal="left" vertical="center"/>
    </xf>
    <xf numFmtId="0" fontId="0" fillId="0" borderId="39" xfId="0" applyBorder="1" applyAlignment="1">
      <alignment vertical="center"/>
    </xf>
    <xf numFmtId="0" fontId="19" fillId="0" borderId="42" xfId="0" applyFont="1" applyBorder="1" applyAlignment="1" applyProtection="1">
      <alignment horizontal="right" vertical="center" wrapText="1"/>
    </xf>
    <xf numFmtId="0" fontId="19" fillId="0" borderId="43" xfId="0" applyFont="1" applyBorder="1" applyAlignment="1" applyProtection="1">
      <alignment horizontal="right" vertical="center" wrapText="1"/>
    </xf>
    <xf numFmtId="0" fontId="19" fillId="0" borderId="44" xfId="0" applyFont="1" applyBorder="1" applyAlignment="1" applyProtection="1">
      <alignment horizontal="right" vertical="center" wrapText="1"/>
    </xf>
    <xf numFmtId="0" fontId="23" fillId="0" borderId="22" xfId="0" applyFont="1" applyBorder="1" applyAlignment="1" applyProtection="1">
      <alignment horizontal="center" wrapText="1"/>
    </xf>
    <xf numFmtId="0" fontId="23" fillId="0" borderId="26" xfId="0" applyFont="1" applyBorder="1" applyAlignment="1" applyProtection="1">
      <alignment horizontal="center" wrapText="1"/>
    </xf>
    <xf numFmtId="0" fontId="23" fillId="0" borderId="19" xfId="0" applyFont="1" applyBorder="1" applyAlignment="1" applyProtection="1">
      <alignment horizontal="center" wrapText="1"/>
    </xf>
    <xf numFmtId="0" fontId="23" fillId="2" borderId="27" xfId="0" applyFont="1" applyFill="1" applyBorder="1" applyAlignment="1" applyProtection="1">
      <alignment horizontal="left" vertical="top" wrapText="1"/>
      <protection locked="0"/>
    </xf>
    <xf numFmtId="0" fontId="23" fillId="2" borderId="7" xfId="0" applyFont="1" applyFill="1" applyBorder="1" applyAlignment="1" applyProtection="1">
      <alignment horizontal="left" vertical="top" wrapText="1"/>
      <protection locked="0"/>
    </xf>
    <xf numFmtId="0" fontId="23" fillId="2" borderId="28" xfId="0" applyFont="1" applyFill="1" applyBorder="1" applyAlignment="1" applyProtection="1">
      <alignment horizontal="left" vertical="top" wrapText="1"/>
      <protection locked="0"/>
    </xf>
    <xf numFmtId="0" fontId="23" fillId="2" borderId="17"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18" xfId="0" applyFont="1" applyFill="1" applyBorder="1" applyAlignment="1" applyProtection="1">
      <alignment horizontal="left" vertical="top" wrapText="1"/>
      <protection locked="0"/>
    </xf>
    <xf numFmtId="0" fontId="23" fillId="2" borderId="29" xfId="0" applyFont="1" applyFill="1" applyBorder="1" applyAlignment="1" applyProtection="1">
      <alignment horizontal="left" vertical="top" wrapText="1"/>
      <protection locked="0"/>
    </xf>
    <xf numFmtId="0" fontId="23" fillId="2" borderId="2" xfId="0" applyFont="1" applyFill="1" applyBorder="1" applyAlignment="1" applyProtection="1">
      <alignment horizontal="left" vertical="top" wrapText="1"/>
      <protection locked="0"/>
    </xf>
    <xf numFmtId="0" fontId="23" fillId="2" borderId="30" xfId="0" applyFont="1" applyFill="1" applyBorder="1" applyAlignment="1" applyProtection="1">
      <alignment horizontal="left" vertical="top" wrapText="1"/>
      <protection locked="0"/>
    </xf>
    <xf numFmtId="0" fontId="46" fillId="0" borderId="11" xfId="0" applyFont="1" applyBorder="1" applyProtection="1">
      <protection locked="0"/>
    </xf>
    <xf numFmtId="0" fontId="46" fillId="0" borderId="12" xfId="0" applyFont="1" applyBorder="1" applyProtection="1">
      <protection locked="0"/>
    </xf>
    <xf numFmtId="0" fontId="46" fillId="0" borderId="13" xfId="0" applyFont="1" applyBorder="1" applyProtection="1">
      <protection locked="0"/>
    </xf>
    <xf numFmtId="0" fontId="24" fillId="0" borderId="17" xfId="0" applyFont="1" applyBorder="1" applyAlignment="1" applyProtection="1">
      <alignment horizontal="left" vertical="top" wrapText="1"/>
    </xf>
    <xf numFmtId="0" fontId="19" fillId="0" borderId="0" xfId="0" applyFont="1" applyAlignment="1" applyProtection="1">
      <alignment wrapText="1"/>
    </xf>
    <xf numFmtId="0" fontId="19" fillId="0" borderId="18" xfId="0" applyFont="1" applyBorder="1" applyAlignment="1" applyProtection="1">
      <alignment wrapText="1"/>
    </xf>
    <xf numFmtId="0" fontId="19" fillId="0" borderId="17" xfId="0" applyFont="1" applyBorder="1" applyAlignment="1" applyProtection="1">
      <alignment wrapText="1"/>
    </xf>
    <xf numFmtId="0" fontId="19" fillId="0" borderId="34" xfId="0" applyFont="1" applyBorder="1" applyAlignment="1" applyProtection="1">
      <alignment horizontal="right" vertical="center" wrapText="1"/>
    </xf>
    <xf numFmtId="0" fontId="19" fillId="0" borderId="35" xfId="0" applyFont="1" applyBorder="1" applyAlignment="1" applyProtection="1">
      <alignment horizontal="right" vertical="center" wrapText="1"/>
    </xf>
    <xf numFmtId="0" fontId="19" fillId="0" borderId="36" xfId="0" applyFont="1" applyBorder="1" applyAlignment="1" applyProtection="1">
      <alignment horizontal="right" vertical="center" wrapText="1"/>
    </xf>
    <xf numFmtId="0" fontId="25" fillId="0" borderId="32" xfId="0" applyFont="1" applyBorder="1" applyAlignment="1" applyProtection="1">
      <alignment horizontal="left" vertical="center"/>
      <protection hidden="1"/>
    </xf>
    <xf numFmtId="0" fontId="0" fillId="0" borderId="32" xfId="0" applyBorder="1" applyAlignment="1" applyProtection="1">
      <alignment vertical="center"/>
      <protection hidden="1"/>
    </xf>
    <xf numFmtId="0" fontId="19" fillId="0" borderId="37" xfId="0" applyFont="1" applyBorder="1" applyAlignment="1" applyProtection="1">
      <alignment horizontal="right" vertical="center" wrapText="1"/>
    </xf>
    <xf numFmtId="0" fontId="19" fillId="0" borderId="33" xfId="0" applyFont="1" applyBorder="1" applyAlignment="1" applyProtection="1">
      <alignment horizontal="right" vertical="center" wrapText="1"/>
    </xf>
    <xf numFmtId="0" fontId="19" fillId="0" borderId="25" xfId="0" applyFont="1" applyBorder="1" applyAlignment="1" applyProtection="1">
      <alignment horizontal="right" vertical="center" wrapText="1"/>
    </xf>
    <xf numFmtId="0" fontId="25" fillId="0" borderId="1" xfId="0" applyFont="1" applyBorder="1" applyAlignment="1" applyProtection="1">
      <alignment horizontal="left" vertical="center"/>
      <protection hidden="1"/>
    </xf>
    <xf numFmtId="0" fontId="0" fillId="0" borderId="1" xfId="0" applyBorder="1" applyAlignment="1" applyProtection="1">
      <alignment vertical="center"/>
      <protection hidden="1"/>
    </xf>
    <xf numFmtId="0" fontId="19" fillId="0" borderId="1" xfId="0" applyFont="1" applyBorder="1" applyAlignment="1" applyProtection="1">
      <alignment horizontal="right" vertical="center"/>
    </xf>
    <xf numFmtId="0" fontId="0" fillId="0" borderId="1" xfId="0" applyBorder="1" applyProtection="1"/>
    <xf numFmtId="0" fontId="26" fillId="0" borderId="1" xfId="0" applyFont="1" applyBorder="1" applyAlignment="1" applyProtection="1">
      <alignment horizontal="left" vertical="center"/>
    </xf>
    <xf numFmtId="0" fontId="27" fillId="0" borderId="5" xfId="0" applyFont="1" applyBorder="1" applyAlignment="1" applyProtection="1">
      <alignment horizontal="left" vertical="center"/>
      <protection hidden="1"/>
    </xf>
    <xf numFmtId="0" fontId="0" fillId="0" borderId="33" xfId="0" applyBorder="1" applyAlignment="1" applyProtection="1">
      <alignment vertical="center"/>
      <protection hidden="1"/>
    </xf>
    <xf numFmtId="0" fontId="0" fillId="0" borderId="25" xfId="0" applyBorder="1" applyAlignment="1" applyProtection="1">
      <alignment vertical="center"/>
      <protection hidden="1"/>
    </xf>
    <xf numFmtId="0" fontId="19" fillId="0" borderId="1" xfId="0" applyFont="1" applyBorder="1" applyAlignment="1" applyProtection="1">
      <alignment horizontal="right"/>
    </xf>
    <xf numFmtId="0" fontId="6" fillId="0" borderId="1" xfId="0" applyFont="1" applyBorder="1" applyAlignment="1" applyProtection="1">
      <alignment horizontal="left"/>
    </xf>
    <xf numFmtId="0" fontId="0" fillId="0" borderId="1" xfId="0" applyBorder="1" applyAlignment="1" applyProtection="1">
      <alignment horizontal="left"/>
    </xf>
    <xf numFmtId="0" fontId="25" fillId="0" borderId="39" xfId="0" applyFont="1" applyBorder="1" applyAlignment="1" applyProtection="1">
      <alignment horizontal="left" vertical="center"/>
      <protection hidden="1"/>
    </xf>
    <xf numFmtId="0" fontId="0" fillId="0" borderId="39" xfId="0" applyBorder="1" applyAlignment="1" applyProtection="1">
      <alignment vertical="center"/>
      <protection hidden="1"/>
    </xf>
    <xf numFmtId="0" fontId="23" fillId="0" borderId="4" xfId="0" applyFont="1" applyBorder="1" applyAlignment="1" applyProtection="1">
      <alignment horizontal="center" wrapText="1"/>
    </xf>
    <xf numFmtId="0" fontId="23" fillId="0" borderId="9" xfId="0" applyFont="1" applyBorder="1" applyAlignment="1" applyProtection="1">
      <alignment horizontal="center" wrapText="1"/>
    </xf>
    <xf numFmtId="0" fontId="23" fillId="0" borderId="6" xfId="0" applyFont="1" applyBorder="1" applyAlignment="1" applyProtection="1">
      <alignment horizontal="center" wrapText="1"/>
    </xf>
    <xf numFmtId="0" fontId="46" fillId="0" borderId="11" xfId="0" applyFont="1" applyBorder="1" applyProtection="1"/>
    <xf numFmtId="0" fontId="46" fillId="0" borderId="12" xfId="0" applyFont="1" applyBorder="1" applyProtection="1"/>
    <xf numFmtId="0" fontId="46" fillId="0" borderId="13" xfId="0" applyFont="1" applyBorder="1" applyProtection="1"/>
    <xf numFmtId="0" fontId="26" fillId="0" borderId="1" xfId="0" applyFont="1" applyBorder="1" applyAlignment="1" applyProtection="1">
      <alignment horizontal="left" vertical="center"/>
      <protection hidden="1"/>
    </xf>
    <xf numFmtId="0" fontId="0" fillId="0" borderId="1" xfId="0" applyBorder="1" applyProtection="1">
      <protection hidden="1"/>
    </xf>
    <xf numFmtId="0" fontId="6" fillId="0" borderId="1" xfId="0" applyFont="1" applyBorder="1" applyAlignment="1" applyProtection="1">
      <alignment horizontal="left"/>
      <protection hidden="1"/>
    </xf>
    <xf numFmtId="0" fontId="0" fillId="0" borderId="1" xfId="0" applyBorder="1" applyAlignment="1" applyProtection="1">
      <alignment horizontal="left"/>
      <protection hidden="1"/>
    </xf>
    <xf numFmtId="0" fontId="23" fillId="0" borderId="4" xfId="0" applyFont="1" applyBorder="1" applyAlignment="1" applyProtection="1">
      <alignment horizontal="center" wrapText="1"/>
      <protection hidden="1"/>
    </xf>
    <xf numFmtId="0" fontId="23" fillId="0" borderId="9"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46" fillId="0" borderId="11" xfId="0" applyFont="1" applyBorder="1" applyProtection="1">
      <protection hidden="1"/>
    </xf>
    <xf numFmtId="0" fontId="46" fillId="0" borderId="12" xfId="0" applyFont="1" applyBorder="1" applyProtection="1">
      <protection hidden="1"/>
    </xf>
    <xf numFmtId="0" fontId="46" fillId="0" borderId="13" xfId="0" applyFont="1" applyBorder="1" applyProtection="1">
      <protection hidden="1"/>
    </xf>
    <xf numFmtId="0" fontId="23" fillId="0" borderId="22" xfId="0" applyFont="1" applyBorder="1" applyAlignment="1" applyProtection="1">
      <alignment horizontal="center" wrapText="1"/>
      <protection hidden="1"/>
    </xf>
    <xf numFmtId="0" fontId="23" fillId="0" borderId="26" xfId="0" applyFont="1" applyBorder="1" applyAlignment="1" applyProtection="1">
      <alignment horizontal="center" wrapText="1"/>
      <protection hidden="1"/>
    </xf>
    <xf numFmtId="0" fontId="23" fillId="0" borderId="19" xfId="0" applyFont="1" applyBorder="1" applyAlignment="1" applyProtection="1">
      <alignment horizontal="center" wrapText="1"/>
      <protection hidden="1"/>
    </xf>
    <xf numFmtId="0" fontId="24" fillId="0" borderId="17" xfId="0" applyFont="1" applyBorder="1" applyAlignment="1" applyProtection="1">
      <alignment horizontal="left" vertical="top" wrapText="1"/>
      <protection hidden="1"/>
    </xf>
    <xf numFmtId="0" fontId="19" fillId="0" borderId="0" xfId="0" applyFont="1" applyAlignment="1" applyProtection="1">
      <alignment wrapText="1"/>
      <protection hidden="1"/>
    </xf>
    <xf numFmtId="0" fontId="19" fillId="0" borderId="18" xfId="0" applyFont="1" applyBorder="1" applyAlignment="1" applyProtection="1">
      <alignment wrapText="1"/>
      <protection hidden="1"/>
    </xf>
    <xf numFmtId="0" fontId="19" fillId="0" borderId="17" xfId="0" applyFont="1" applyBorder="1" applyAlignment="1" applyProtection="1">
      <alignment wrapText="1"/>
      <protection hidden="1"/>
    </xf>
    <xf numFmtId="0" fontId="19" fillId="0" borderId="34" xfId="0" applyFont="1" applyBorder="1" applyAlignment="1" applyProtection="1">
      <alignment horizontal="right" vertical="center" wrapText="1"/>
      <protection hidden="1"/>
    </xf>
    <xf numFmtId="0" fontId="19" fillId="0" borderId="35" xfId="0" applyFont="1" applyBorder="1" applyAlignment="1" applyProtection="1">
      <alignment horizontal="right" vertical="center" wrapText="1"/>
      <protection hidden="1"/>
    </xf>
    <xf numFmtId="0" fontId="19" fillId="0" borderId="36" xfId="0" applyFont="1" applyBorder="1" applyAlignment="1" applyProtection="1">
      <alignment horizontal="right" vertical="center" wrapText="1"/>
      <protection hidden="1"/>
    </xf>
    <xf numFmtId="0" fontId="19" fillId="0" borderId="37" xfId="0" applyFont="1" applyBorder="1" applyAlignment="1" applyProtection="1">
      <alignment horizontal="right" vertical="center" wrapText="1"/>
      <protection hidden="1"/>
    </xf>
    <xf numFmtId="0" fontId="19" fillId="0" borderId="33" xfId="0" applyFont="1" applyBorder="1" applyAlignment="1" applyProtection="1">
      <alignment horizontal="right" vertical="center" wrapText="1"/>
      <protection hidden="1"/>
    </xf>
    <xf numFmtId="0" fontId="19" fillId="0" borderId="25" xfId="0" applyFont="1" applyBorder="1" applyAlignment="1" applyProtection="1">
      <alignment horizontal="right" vertical="center" wrapText="1"/>
      <protection hidden="1"/>
    </xf>
    <xf numFmtId="0" fontId="19" fillId="0" borderId="1" xfId="0" applyFont="1" applyBorder="1" applyAlignment="1" applyProtection="1">
      <alignment horizontal="right" vertical="center"/>
      <protection hidden="1"/>
    </xf>
    <xf numFmtId="0" fontId="19" fillId="0" borderId="1" xfId="0" applyFont="1" applyBorder="1" applyAlignment="1" applyProtection="1">
      <alignment horizontal="right"/>
      <protection hidden="1"/>
    </xf>
    <xf numFmtId="0" fontId="19" fillId="0" borderId="42" xfId="0" applyFont="1" applyBorder="1" applyAlignment="1" applyProtection="1">
      <alignment horizontal="right" vertical="center" wrapText="1"/>
      <protection hidden="1"/>
    </xf>
    <xf numFmtId="0" fontId="19" fillId="0" borderId="43" xfId="0" applyFont="1" applyBorder="1" applyAlignment="1" applyProtection="1">
      <alignment horizontal="right" vertical="center" wrapText="1"/>
      <protection hidden="1"/>
    </xf>
    <xf numFmtId="0" fontId="19" fillId="0" borderId="44" xfId="0" applyFont="1" applyBorder="1" applyAlignment="1" applyProtection="1">
      <alignment horizontal="right" vertical="center" wrapText="1"/>
      <protection hidden="1"/>
    </xf>
    <xf numFmtId="0" fontId="23" fillId="0" borderId="4" xfId="0" applyFont="1" applyBorder="1" applyAlignment="1" applyProtection="1">
      <alignment horizontal="center" wrapText="1"/>
      <protection locked="0"/>
    </xf>
    <xf numFmtId="0" fontId="23" fillId="0" borderId="9" xfId="0" applyFont="1" applyBorder="1" applyAlignment="1" applyProtection="1">
      <alignment horizontal="center" wrapText="1"/>
      <protection locked="0"/>
    </xf>
    <xf numFmtId="0" fontId="23" fillId="0" borderId="6" xfId="0" applyFont="1" applyBorder="1" applyAlignment="1" applyProtection="1">
      <alignment horizontal="center" wrapText="1"/>
      <protection locked="0"/>
    </xf>
    <xf numFmtId="0" fontId="46" fillId="0" borderId="17" xfId="0" applyFont="1" applyBorder="1" applyProtection="1">
      <protection hidden="1"/>
    </xf>
    <xf numFmtId="0" fontId="46" fillId="0" borderId="0" xfId="0" applyFont="1" applyProtection="1">
      <protection hidden="1"/>
    </xf>
    <xf numFmtId="0" fontId="46" fillId="0" borderId="18" xfId="0" applyFont="1" applyBorder="1" applyProtection="1">
      <protection hidden="1"/>
    </xf>
    <xf numFmtId="0" fontId="19" fillId="0" borderId="34" xfId="0" applyFont="1" applyBorder="1" applyAlignment="1" applyProtection="1">
      <alignment horizontal="right" vertical="center"/>
      <protection hidden="1"/>
    </xf>
    <xf numFmtId="0" fontId="19" fillId="0" borderId="35" xfId="0" applyFont="1" applyBorder="1" applyAlignment="1" applyProtection="1">
      <alignment horizontal="right" vertical="center"/>
      <protection hidden="1"/>
    </xf>
    <xf numFmtId="0" fontId="19" fillId="0" borderId="36" xfId="0" applyFont="1" applyBorder="1" applyAlignment="1" applyProtection="1">
      <alignment horizontal="right" vertical="center"/>
      <protection hidden="1"/>
    </xf>
    <xf numFmtId="0" fontId="19" fillId="0" borderId="37" xfId="0" applyFont="1" applyBorder="1" applyAlignment="1" applyProtection="1">
      <alignment horizontal="right" vertical="center"/>
      <protection hidden="1"/>
    </xf>
    <xf numFmtId="0" fontId="19" fillId="0" borderId="33" xfId="0" applyFont="1" applyBorder="1" applyAlignment="1" applyProtection="1">
      <alignment horizontal="right" vertical="center"/>
      <protection hidden="1"/>
    </xf>
    <xf numFmtId="0" fontId="19" fillId="0" borderId="25" xfId="0" applyFont="1" applyBorder="1" applyAlignment="1" applyProtection="1">
      <alignment horizontal="right" vertical="center"/>
      <protection hidden="1"/>
    </xf>
    <xf numFmtId="0" fontId="25" fillId="0" borderId="38" xfId="0" applyFont="1" applyBorder="1" applyAlignment="1" applyProtection="1">
      <alignment horizontal="left" vertical="center"/>
      <protection hidden="1"/>
    </xf>
    <xf numFmtId="0" fontId="25" fillId="0" borderId="36" xfId="0" applyFont="1" applyBorder="1" applyAlignment="1" applyProtection="1">
      <alignment horizontal="left" vertical="center"/>
      <protection hidden="1"/>
    </xf>
    <xf numFmtId="0" fontId="25" fillId="0" borderId="5" xfId="0" applyFont="1" applyBorder="1" applyAlignment="1" applyProtection="1">
      <alignment horizontal="left" vertical="center"/>
      <protection hidden="1"/>
    </xf>
    <xf numFmtId="0" fontId="25" fillId="0" borderId="25" xfId="0" applyFont="1" applyBorder="1" applyAlignment="1" applyProtection="1">
      <alignment horizontal="left" vertical="center"/>
      <protection hidden="1"/>
    </xf>
    <xf numFmtId="0" fontId="42" fillId="0" borderId="8" xfId="0" applyFont="1" applyBorder="1" applyAlignment="1" applyProtection="1">
      <alignment horizontal="center" vertical="center" wrapText="1"/>
      <protection hidden="1"/>
    </xf>
    <xf numFmtId="0" fontId="43" fillId="0" borderId="0" xfId="0" applyFont="1" applyBorder="1" applyAlignment="1" applyProtection="1">
      <alignment horizontal="center" vertical="center" wrapText="1"/>
      <protection hidden="1"/>
    </xf>
    <xf numFmtId="0" fontId="19" fillId="0" borderId="0" xfId="0" applyFont="1" applyBorder="1" applyAlignment="1" applyProtection="1">
      <alignment horizontal="right"/>
      <protection hidden="1"/>
    </xf>
    <xf numFmtId="0" fontId="0" fillId="0" borderId="0" xfId="0" applyBorder="1" applyProtection="1">
      <protection hidden="1"/>
    </xf>
    <xf numFmtId="0" fontId="42" fillId="7" borderId="5" xfId="0" applyFont="1" applyFill="1" applyBorder="1" applyAlignment="1" applyProtection="1">
      <alignment horizontal="center" vertical="center" wrapText="1"/>
      <protection hidden="1"/>
    </xf>
    <xf numFmtId="0" fontId="43" fillId="14" borderId="33" xfId="0" applyFont="1" applyFill="1" applyBorder="1" applyAlignment="1" applyProtection="1">
      <alignment horizontal="center" vertical="center" wrapText="1"/>
      <protection hidden="1"/>
    </xf>
    <xf numFmtId="0" fontId="43" fillId="14" borderId="25" xfId="0" applyFont="1" applyFill="1" applyBorder="1" applyAlignment="1" applyProtection="1">
      <alignment horizontal="center" vertical="center" wrapText="1"/>
      <protection hidden="1"/>
    </xf>
    <xf numFmtId="0" fontId="42" fillId="12" borderId="5" xfId="0" applyFont="1" applyFill="1" applyBorder="1" applyAlignment="1" applyProtection="1">
      <alignment horizontal="center" vertical="center" wrapText="1"/>
      <protection hidden="1"/>
    </xf>
    <xf numFmtId="0" fontId="43" fillId="13" borderId="33" xfId="0" applyFont="1" applyFill="1" applyBorder="1" applyAlignment="1" applyProtection="1">
      <alignment horizontal="center" vertical="center" wrapText="1"/>
      <protection hidden="1"/>
    </xf>
    <xf numFmtId="0" fontId="43" fillId="13" borderId="25" xfId="0" applyFont="1" applyFill="1" applyBorder="1" applyAlignment="1" applyProtection="1">
      <alignment horizontal="center" vertical="center" wrapText="1"/>
      <protection hidden="1"/>
    </xf>
    <xf numFmtId="0" fontId="19" fillId="0" borderId="42" xfId="0" applyFont="1" applyBorder="1" applyAlignment="1" applyProtection="1">
      <alignment horizontal="right" vertical="center"/>
      <protection hidden="1"/>
    </xf>
    <xf numFmtId="0" fontId="19" fillId="0" borderId="43" xfId="0" applyFont="1" applyBorder="1" applyAlignment="1" applyProtection="1">
      <alignment horizontal="right" vertical="center"/>
      <protection hidden="1"/>
    </xf>
    <xf numFmtId="0" fontId="19" fillId="0" borderId="44" xfId="0" applyFont="1" applyBorder="1" applyAlignment="1" applyProtection="1">
      <alignment horizontal="right" vertical="center"/>
      <protection hidden="1"/>
    </xf>
    <xf numFmtId="0" fontId="26" fillId="0" borderId="5" xfId="0" applyFont="1" applyBorder="1" applyAlignment="1" applyProtection="1">
      <alignment horizontal="left" vertical="center"/>
      <protection hidden="1"/>
    </xf>
    <xf numFmtId="0" fontId="26" fillId="0" borderId="25" xfId="0" applyFont="1" applyBorder="1" applyAlignment="1" applyProtection="1">
      <alignment horizontal="left" vertical="center"/>
      <protection hidden="1"/>
    </xf>
    <xf numFmtId="0" fontId="25" fillId="0" borderId="40"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12" fillId="0" borderId="1" xfId="0" applyFont="1" applyBorder="1" applyAlignment="1">
      <alignment horizontal="center"/>
    </xf>
    <xf numFmtId="167" fontId="19" fillId="0" borderId="1" xfId="0" applyNumberFormat="1" applyFont="1" applyBorder="1" applyAlignment="1">
      <alignment horizontal="center"/>
    </xf>
    <xf numFmtId="0" fontId="41" fillId="0" borderId="20" xfId="0" applyNumberFormat="1" applyFont="1" applyBorder="1" applyAlignment="1" applyProtection="1">
      <alignment horizontal="left" vertical="top"/>
      <protection hidden="1"/>
    </xf>
    <xf numFmtId="0" fontId="57" fillId="0" borderId="0" xfId="0" applyFont="1" applyProtection="1"/>
    <xf numFmtId="0" fontId="1" fillId="0" borderId="0" xfId="0" applyFont="1" applyProtection="1"/>
  </cellXfs>
  <cellStyles count="2">
    <cellStyle name="Prozent" xfId="1" builtinId="5"/>
    <cellStyle name="Standard" xfId="0" builtinId="0"/>
  </cellStyles>
  <dxfs count="315">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ont>
        <color theme="8" tint="-0.24994659260841701"/>
      </font>
      <fill>
        <patternFill patternType="none"/>
      </fill>
    </dxf>
    <dxf>
      <font>
        <color indexed="2"/>
      </font>
    </dxf>
  </dxfs>
  <tableStyles count="0" defaultTableStyle="TableStyleMedium2" defaultPivotStyle="PivotStyleLight16"/>
  <colors>
    <mruColors>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85726</xdr:colOff>
      <xdr:row>0</xdr:row>
      <xdr:rowOff>38100</xdr:rowOff>
    </xdr:from>
    <xdr:to>
      <xdr:col>4</xdr:col>
      <xdr:colOff>828676</xdr:colOff>
      <xdr:row>1</xdr:row>
      <xdr:rowOff>7827</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95926" y="38100"/>
          <a:ext cx="742950" cy="265002"/>
        </a:xfrm>
        <a:prstGeom prst="rect">
          <a:avLst/>
        </a:prstGeom>
      </xdr:spPr>
    </xdr:pic>
    <xdr:clientData/>
  </xdr:twoCellAnchor>
  <xdr:twoCellAnchor>
    <xdr:from>
      <xdr:col>6</xdr:col>
      <xdr:colOff>104775</xdr:colOff>
      <xdr:row>33</xdr:row>
      <xdr:rowOff>9526</xdr:rowOff>
    </xdr:from>
    <xdr:to>
      <xdr:col>9</xdr:col>
      <xdr:colOff>200025</xdr:colOff>
      <xdr:row>40</xdr:row>
      <xdr:rowOff>9526</xdr:rowOff>
    </xdr:to>
    <xdr:sp macro="" textlink="">
      <xdr:nvSpPr>
        <xdr:cNvPr id="3" name="Textfeld 2"/>
        <xdr:cNvSpPr txBox="1"/>
      </xdr:nvSpPr>
      <xdr:spPr>
        <a:xfrm>
          <a:off x="7343775" y="6629401"/>
          <a:ext cx="23812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Explanations:</a:t>
          </a:r>
        </a:p>
        <a:p>
          <a:r>
            <a:rPr lang="de-DE" sz="1100"/>
            <a:t>- </a:t>
          </a:r>
          <a:r>
            <a:rPr lang="de-DE" sz="1100" u="sng"/>
            <a:t>Start</a:t>
          </a:r>
          <a:r>
            <a:rPr lang="de-DE" sz="1100" u="sng" baseline="0"/>
            <a:t> month &amp; end month: </a:t>
          </a:r>
          <a:r>
            <a:rPr lang="de-DE" sz="1100" baseline="0"/>
            <a:t>fill in only numbers, no dates. (If a WP starts at the first project month fill in 1, etc.)</a:t>
          </a:r>
        </a:p>
        <a:p>
          <a:endParaRPr lang="de-DE" sz="1100" baseline="0"/>
        </a:p>
        <a:p>
          <a:r>
            <a:rPr lang="de-DE" sz="1100" baseline="0"/>
            <a:t>- </a:t>
          </a:r>
          <a:r>
            <a:rPr lang="de-DE" sz="1100" u="sng" baseline="0"/>
            <a:t>involvement:</a:t>
          </a:r>
          <a:r>
            <a:rPr lang="de-DE" sz="1100" baseline="0"/>
            <a:t> please mark WPs in which you are involved with an    x </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207434</xdr:colOff>
      <xdr:row>1</xdr:row>
      <xdr:rowOff>38100</xdr:rowOff>
    </xdr:from>
    <xdr:to>
      <xdr:col>33</xdr:col>
      <xdr:colOff>423334</xdr:colOff>
      <xdr:row>2</xdr:row>
      <xdr:rowOff>124422</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1044767" y="239183"/>
          <a:ext cx="893234" cy="319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925175" y="228600"/>
          <a:ext cx="885825" cy="318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1039475" y="238125"/>
          <a:ext cx="885825" cy="318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0896600" y="238125"/>
          <a:ext cx="885825" cy="3180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0839450" y="238125"/>
          <a:ext cx="885825" cy="3180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0839450" y="238125"/>
          <a:ext cx="885825" cy="3180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34</xdr:col>
      <xdr:colOff>19050</xdr:colOff>
      <xdr:row>2</xdr:row>
      <xdr:rowOff>127597</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781050</xdr:colOff>
      <xdr:row>1</xdr:row>
      <xdr:rowOff>95250</xdr:rowOff>
    </xdr:from>
    <xdr:to>
      <xdr:col>14</xdr:col>
      <xdr:colOff>781050</xdr:colOff>
      <xdr:row>2</xdr:row>
      <xdr:rowOff>118072</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2039600" y="295275"/>
          <a:ext cx="885825" cy="3180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uert, Veronika" id="{AF467FB7-94F8-A995-7E9E-EE1B367AA1E9}"/>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6" personId="{AF467FB7-94F8-A995-7E9E-EE1B367AA1E9}" id="{003A000C-008A-4B16-9667-0081001E00D9}" done="0">
    <text xml:space="preserve">Bedingte Formatierung:
Markiere rot, wenn abweichend vom Startdatum
</text>
  </threadedComment>
  <threadedComment ref="E26" personId="{AF467FB7-94F8-A995-7E9E-EE1B367AA1E9}" id="{00D900DE-00FB-4BB0-A8BD-0074001E002A}" done="0">
    <text xml:space="preserve">Bedingte Formatierung:
Markiere rot, wenn abweichend vom Enddatum
</text>
  </threadedComment>
  <threadedComment ref="D27" personId="{AF467FB7-94F8-A995-7E9E-EE1B367AA1E9}" id="{00F5009C-0073-46AB-8C9C-002900EE0086}" done="0">
    <text xml:space="preserve">Berechnung anhand 
Start Month/End Month
</text>
  </threadedComment>
</ThreadedComments>
</file>

<file path=xl/threadedComments/threadedComment2.xml><?xml version="1.0" encoding="utf-8"?>
<ThreadedComments xmlns="http://schemas.microsoft.com/office/spreadsheetml/2018/threadedcomments" xmlns:x="http://schemas.openxmlformats.org/spreadsheetml/2006/main">
  <threadedComment ref="B13" personId="{AF467FB7-94F8-A995-7E9E-EE1B367AA1E9}" id="{00C30028-008B-40EA-AF75-00C900D60019}" done="0">
    <text xml:space="preserve">Bedingte Formatierung in 
Abhängigkeit Laufzeit und Involvierung, siehe Start Data
</text>
  </threadedComment>
  <threadedComment ref="AH37" personId="{AF467FB7-94F8-A995-7E9E-EE1B367AA1E9}" id="{005E00FA-0062-4634-A1EB-005600A900A9}" done="0">
    <text xml:space="preserve">einfügen: Anzeige rot: interne Kontrolle der Gesamtstunden in Abhängigkeit des Vertrages anzeigen lassen, wenn Abweichung
</text>
  </threadedComment>
  <threadedComment ref="AH10" personId="{AF467FB7-94F8-A995-7E9E-EE1B367AA1E9}" id="{00F0000A-00E8-4769-AE8B-0009006E0081}" done="0">
    <text xml:space="preserve">nicht in Druckbereich einbeziehen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31" workbookViewId="0">
      <selection activeCell="C2" sqref="C2"/>
    </sheetView>
  </sheetViews>
  <sheetFormatPr baseColWidth="10" defaultRowHeight="15" x14ac:dyDescent="0.25"/>
  <cols>
    <col min="1" max="1" width="9.28515625" style="22" customWidth="1"/>
    <col min="2" max="2" width="90.7109375" style="22" customWidth="1"/>
    <col min="3" max="16384" width="11.42578125" style="22"/>
  </cols>
  <sheetData>
    <row r="1" spans="1:10" x14ac:dyDescent="0.25">
      <c r="A1" s="308"/>
      <c r="B1" s="178"/>
    </row>
    <row r="2" spans="1:10" x14ac:dyDescent="0.25">
      <c r="A2" s="309" t="s">
        <v>89</v>
      </c>
      <c r="B2" s="178"/>
      <c r="C2" s="343"/>
    </row>
    <row r="3" spans="1:10" x14ac:dyDescent="0.25">
      <c r="A3" s="310" t="s">
        <v>0</v>
      </c>
      <c r="B3" s="178"/>
    </row>
    <row r="4" spans="1:10" x14ac:dyDescent="0.25">
      <c r="A4" s="160"/>
      <c r="B4" s="178"/>
    </row>
    <row r="5" spans="1:10" ht="18.75" x14ac:dyDescent="0.3">
      <c r="A5" s="367" t="s">
        <v>111</v>
      </c>
      <c r="B5" s="367"/>
      <c r="C5" s="307"/>
      <c r="D5" s="307"/>
      <c r="E5" s="307"/>
      <c r="F5" s="307"/>
      <c r="G5" s="307"/>
      <c r="H5" s="307"/>
      <c r="I5" s="307"/>
      <c r="J5" s="307"/>
    </row>
    <row r="6" spans="1:10" x14ac:dyDescent="0.25">
      <c r="A6" s="368"/>
      <c r="B6" s="368"/>
      <c r="C6" s="307"/>
      <c r="D6" s="307"/>
      <c r="E6" s="307"/>
      <c r="F6" s="307"/>
      <c r="G6" s="307"/>
      <c r="H6" s="307"/>
      <c r="I6" s="307"/>
      <c r="J6" s="307"/>
    </row>
    <row r="7" spans="1:10" x14ac:dyDescent="0.25">
      <c r="A7" s="368" t="s">
        <v>112</v>
      </c>
      <c r="B7" s="368"/>
    </row>
    <row r="8" spans="1:10" x14ac:dyDescent="0.25">
      <c r="A8" s="368" t="s">
        <v>113</v>
      </c>
      <c r="B8" s="368"/>
    </row>
    <row r="9" spans="1:10" x14ac:dyDescent="0.25">
      <c r="A9" s="368"/>
      <c r="B9" s="368"/>
    </row>
    <row r="10" spans="1:10" ht="18.75" x14ac:dyDescent="0.3">
      <c r="A10" s="367" t="s">
        <v>114</v>
      </c>
      <c r="B10" s="367"/>
    </row>
    <row r="11" spans="1:10" x14ac:dyDescent="0.25">
      <c r="A11" s="317"/>
      <c r="B11" s="317"/>
    </row>
    <row r="12" spans="1:10" x14ac:dyDescent="0.25">
      <c r="A12" s="311" t="s">
        <v>115</v>
      </c>
      <c r="B12" s="317" t="s">
        <v>116</v>
      </c>
    </row>
    <row r="13" spans="1:10" x14ac:dyDescent="0.25">
      <c r="A13" s="311" t="s">
        <v>117</v>
      </c>
      <c r="B13" s="312" t="s">
        <v>118</v>
      </c>
    </row>
    <row r="14" spans="1:10" x14ac:dyDescent="0.25">
      <c r="A14" s="311" t="s">
        <v>119</v>
      </c>
      <c r="B14" s="317" t="s">
        <v>120</v>
      </c>
    </row>
    <row r="15" spans="1:10" ht="45" x14ac:dyDescent="0.25">
      <c r="A15" s="311" t="s">
        <v>121</v>
      </c>
      <c r="B15" s="317" t="s">
        <v>122</v>
      </c>
    </row>
    <row r="16" spans="1:10" x14ac:dyDescent="0.25">
      <c r="A16" s="311" t="s">
        <v>131</v>
      </c>
      <c r="B16" s="317" t="s">
        <v>123</v>
      </c>
    </row>
    <row r="17" spans="1:2" x14ac:dyDescent="0.25">
      <c r="A17" s="311"/>
      <c r="B17" s="317"/>
    </row>
    <row r="18" spans="1:2" ht="90" x14ac:dyDescent="0.25">
      <c r="A18" s="313" t="s">
        <v>151</v>
      </c>
      <c r="B18" s="314" t="s">
        <v>152</v>
      </c>
    </row>
    <row r="19" spans="1:2" ht="18.75" x14ac:dyDescent="0.3">
      <c r="A19" s="367" t="s">
        <v>124</v>
      </c>
      <c r="B19" s="367"/>
    </row>
    <row r="20" spans="1:2" x14ac:dyDescent="0.25">
      <c r="A20" s="368"/>
      <c r="B20" s="368"/>
    </row>
    <row r="21" spans="1:2" x14ac:dyDescent="0.25">
      <c r="A21" s="368" t="s">
        <v>125</v>
      </c>
      <c r="B21" s="368"/>
    </row>
    <row r="22" spans="1:2" x14ac:dyDescent="0.25">
      <c r="A22" s="368" t="s">
        <v>126</v>
      </c>
      <c r="B22" s="368"/>
    </row>
    <row r="23" spans="1:2" x14ac:dyDescent="0.25">
      <c r="A23" s="368" t="s">
        <v>127</v>
      </c>
      <c r="B23" s="368"/>
    </row>
    <row r="24" spans="1:2" x14ac:dyDescent="0.25">
      <c r="A24" s="368" t="s">
        <v>128</v>
      </c>
      <c r="B24" s="368"/>
    </row>
    <row r="25" spans="1:2" x14ac:dyDescent="0.25">
      <c r="A25" s="368" t="s">
        <v>129</v>
      </c>
      <c r="B25" s="368"/>
    </row>
    <row r="26" spans="1:2" x14ac:dyDescent="0.25">
      <c r="A26" s="368"/>
      <c r="B26" s="368"/>
    </row>
    <row r="27" spans="1:2" ht="18.75" x14ac:dyDescent="0.3">
      <c r="A27" s="369" t="s">
        <v>130</v>
      </c>
      <c r="B27" s="369"/>
    </row>
  </sheetData>
  <sheetProtection algorithmName="SHA-512" hashValue="2Cvagb7uk8pGrV8wcAE84xd1c7ZZDB/pu0KItqVfBJp4/4LUFaotWgIcOJKgx+VTie+ndL8u7EkqTX2ASj4ibQ==" saltValue="POi4oqq+fnEvgR84Wm9STg==" spinCount="100000" sheet="1" objects="1" scenarios="1"/>
  <mergeCells count="15">
    <mergeCell ref="A25:B25"/>
    <mergeCell ref="A26:B26"/>
    <mergeCell ref="A27:B27"/>
    <mergeCell ref="A19:B19"/>
    <mergeCell ref="A20:B20"/>
    <mergeCell ref="A21:B21"/>
    <mergeCell ref="A22:B22"/>
    <mergeCell ref="A23:B23"/>
    <mergeCell ref="A24:B24"/>
    <mergeCell ref="A10:B10"/>
    <mergeCell ref="A5:B5"/>
    <mergeCell ref="A6:B6"/>
    <mergeCell ref="A7:B7"/>
    <mergeCell ref="A8:B8"/>
    <mergeCell ref="A9:B9"/>
  </mergeCells>
  <conditionalFormatting sqref="A2">
    <cfRule type="expression" dxfId="314" priority="79">
      <formula>$C2=""</formula>
    </cfRule>
  </conditionalFormatting>
  <dataValidations count="1">
    <dataValidation type="list" allowBlank="1" showInputMessage="1" showErrorMessage="1" sqref="C2">
      <formula1>"Yes"</formula1>
    </dataValidation>
  </dataValidations>
  <pageMargins left="0.7" right="0.7" top="0.78740157500000008" bottom="0.7874015750000000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election activeCell="E7" sqref="E7"/>
    </sheetView>
  </sheetViews>
  <sheetFormatPr baseColWidth="10" defaultRowHeight="15" x14ac:dyDescent="0.25"/>
  <cols>
    <col min="1" max="1" width="30.5703125" style="22" customWidth="1"/>
    <col min="2" max="2" width="19" style="366" customWidth="1"/>
    <col min="3" max="3" width="17.28515625" style="22" customWidth="1"/>
    <col min="4" max="4" width="14.28515625" style="22" customWidth="1"/>
    <col min="5" max="5" width="13.5703125" style="22" customWidth="1"/>
    <col min="6" max="6" width="13.85546875" style="22" customWidth="1"/>
    <col min="7" max="16384" width="11.42578125" style="22"/>
  </cols>
  <sheetData>
    <row r="1" spans="1:10" ht="23.25" x14ac:dyDescent="0.25">
      <c r="A1" s="162" t="s">
        <v>76</v>
      </c>
      <c r="B1" s="162"/>
      <c r="C1" s="163"/>
      <c r="D1" s="162"/>
      <c r="E1" s="178"/>
    </row>
    <row r="2" spans="1:10" x14ac:dyDescent="0.25">
      <c r="A2" s="370"/>
      <c r="B2" s="371"/>
      <c r="C2" s="348"/>
      <c r="D2" s="348"/>
      <c r="E2" s="348"/>
      <c r="F2" s="348"/>
    </row>
    <row r="3" spans="1:10" x14ac:dyDescent="0.25">
      <c r="A3" s="108" t="s">
        <v>1</v>
      </c>
      <c r="B3" s="350"/>
      <c r="D3" s="538" t="s">
        <v>0</v>
      </c>
      <c r="E3" s="178"/>
      <c r="F3" s="110"/>
      <c r="G3" s="110"/>
    </row>
    <row r="4" spans="1:10" x14ac:dyDescent="0.25">
      <c r="A4" s="109" t="s">
        <v>3</v>
      </c>
      <c r="B4" s="350"/>
      <c r="C4" s="351"/>
      <c r="D4" s="348"/>
      <c r="E4" s="348"/>
      <c r="F4" s="348"/>
    </row>
    <row r="5" spans="1:10" x14ac:dyDescent="0.25">
      <c r="A5" s="110"/>
      <c r="B5" s="352"/>
      <c r="C5" s="348"/>
      <c r="D5" s="348"/>
      <c r="E5" s="348"/>
      <c r="F5" s="348"/>
    </row>
    <row r="6" spans="1:10" x14ac:dyDescent="0.25">
      <c r="A6" s="110"/>
      <c r="B6" s="352"/>
      <c r="C6" s="348"/>
      <c r="D6" s="348"/>
      <c r="E6" s="348"/>
      <c r="F6" s="348"/>
    </row>
    <row r="7" spans="1:10" x14ac:dyDescent="0.25">
      <c r="A7" s="111" t="s">
        <v>4</v>
      </c>
      <c r="B7" s="350"/>
      <c r="C7" s="348"/>
      <c r="D7" s="348"/>
      <c r="E7" s="348"/>
      <c r="F7" s="348"/>
    </row>
    <row r="8" spans="1:10" x14ac:dyDescent="0.25">
      <c r="A8" s="111" t="s">
        <v>5</v>
      </c>
      <c r="B8" s="350"/>
      <c r="C8" s="348"/>
      <c r="D8" s="348"/>
      <c r="E8" s="348"/>
      <c r="F8" s="348"/>
    </row>
    <row r="9" spans="1:10" x14ac:dyDescent="0.25">
      <c r="A9" s="111" t="s">
        <v>6</v>
      </c>
      <c r="B9" s="350"/>
      <c r="C9" s="348"/>
      <c r="D9" s="348"/>
      <c r="E9" s="348"/>
      <c r="F9" s="348"/>
    </row>
    <row r="10" spans="1:10" x14ac:dyDescent="0.25">
      <c r="A10" s="111" t="s">
        <v>7</v>
      </c>
      <c r="B10" s="350"/>
      <c r="C10" s="348"/>
      <c r="D10" s="348"/>
      <c r="E10" s="348"/>
      <c r="F10" s="348"/>
    </row>
    <row r="11" spans="1:10" x14ac:dyDescent="0.25">
      <c r="A11" s="111" t="s">
        <v>8</v>
      </c>
      <c r="B11" s="350"/>
      <c r="C11" s="351"/>
      <c r="D11" s="348"/>
      <c r="E11" s="348"/>
      <c r="F11" s="348"/>
    </row>
    <row r="12" spans="1:10" x14ac:dyDescent="0.25">
      <c r="A12" s="112" t="s">
        <v>139</v>
      </c>
      <c r="B12" s="350"/>
      <c r="C12" s="348"/>
      <c r="D12" s="348"/>
      <c r="E12" s="348"/>
      <c r="F12" s="348"/>
    </row>
    <row r="13" spans="1:10" x14ac:dyDescent="0.25">
      <c r="A13" s="110"/>
      <c r="B13" s="349"/>
      <c r="C13" s="348"/>
      <c r="D13" s="348"/>
      <c r="E13" s="348"/>
      <c r="F13" s="348"/>
    </row>
    <row r="14" spans="1:10" x14ac:dyDescent="0.25">
      <c r="A14" s="113" t="s">
        <v>149</v>
      </c>
      <c r="B14" s="350"/>
      <c r="C14" s="539" t="s">
        <v>161</v>
      </c>
      <c r="D14" s="110"/>
      <c r="E14" s="110"/>
      <c r="F14" s="110"/>
      <c r="G14" s="178"/>
      <c r="H14" s="178"/>
      <c r="I14" s="178"/>
      <c r="J14" s="178"/>
    </row>
    <row r="15" spans="1:10" x14ac:dyDescent="0.25">
      <c r="A15" s="113" t="s">
        <v>150</v>
      </c>
      <c r="B15" s="117">
        <f>215/12</f>
        <v>17.916666666666668</v>
      </c>
      <c r="C15" s="353"/>
      <c r="D15" s="348"/>
      <c r="E15" s="348"/>
      <c r="F15" s="348"/>
    </row>
    <row r="16" spans="1:10" s="356" customFormat="1" ht="33" customHeight="1" x14ac:dyDescent="0.25">
      <c r="A16" s="114"/>
      <c r="B16" s="347"/>
      <c r="C16" s="374" t="s">
        <v>147</v>
      </c>
      <c r="D16" s="375"/>
      <c r="E16" s="376" t="s">
        <v>148</v>
      </c>
      <c r="F16" s="377"/>
      <c r="G16" s="354"/>
      <c r="H16" s="355"/>
    </row>
    <row r="17" spans="1:12" x14ac:dyDescent="0.25">
      <c r="A17" s="372" t="s">
        <v>145</v>
      </c>
      <c r="B17" s="118" t="s">
        <v>106</v>
      </c>
      <c r="C17" s="115" t="s">
        <v>12</v>
      </c>
      <c r="D17" s="115" t="s">
        <v>11</v>
      </c>
      <c r="E17" s="115" t="s">
        <v>12</v>
      </c>
      <c r="F17" s="115" t="s">
        <v>11</v>
      </c>
      <c r="G17" s="357"/>
      <c r="H17" s="358"/>
    </row>
    <row r="18" spans="1:12" x14ac:dyDescent="0.25">
      <c r="A18" s="373"/>
      <c r="B18" s="119" t="s">
        <v>32</v>
      </c>
      <c r="C18" s="350"/>
      <c r="D18" s="120" t="e">
        <f>C18/($B$14*5)</f>
        <v>#DIV/0!</v>
      </c>
      <c r="E18" s="350"/>
      <c r="F18" s="120" t="e">
        <f>E18/($B$14*5)</f>
        <v>#DIV/0!</v>
      </c>
      <c r="G18" s="357"/>
      <c r="H18" s="359"/>
    </row>
    <row r="19" spans="1:12" x14ac:dyDescent="0.25">
      <c r="A19" s="373"/>
      <c r="B19" s="119" t="s">
        <v>88</v>
      </c>
      <c r="C19" s="350"/>
      <c r="D19" s="120" t="e">
        <f t="shared" ref="D19:D29" si="0">C19/($B$14*5)</f>
        <v>#DIV/0!</v>
      </c>
      <c r="E19" s="350"/>
      <c r="F19" s="120" t="e">
        <f t="shared" ref="F19:F29" si="1">E19/($B$14*5)</f>
        <v>#DIV/0!</v>
      </c>
      <c r="G19" s="357"/>
      <c r="H19" s="359"/>
    </row>
    <row r="20" spans="1:12" x14ac:dyDescent="0.25">
      <c r="A20" s="373"/>
      <c r="B20" s="119" t="s">
        <v>92</v>
      </c>
      <c r="C20" s="350"/>
      <c r="D20" s="120" t="e">
        <f t="shared" si="0"/>
        <v>#DIV/0!</v>
      </c>
      <c r="E20" s="350"/>
      <c r="F20" s="120" t="e">
        <f t="shared" si="1"/>
        <v>#DIV/0!</v>
      </c>
      <c r="G20" s="357"/>
      <c r="H20" s="359"/>
    </row>
    <row r="21" spans="1:12" x14ac:dyDescent="0.25">
      <c r="A21" s="373"/>
      <c r="B21" s="119" t="s">
        <v>93</v>
      </c>
      <c r="C21" s="350"/>
      <c r="D21" s="120" t="e">
        <f t="shared" si="0"/>
        <v>#DIV/0!</v>
      </c>
      <c r="E21" s="350"/>
      <c r="F21" s="120" t="e">
        <f t="shared" si="1"/>
        <v>#DIV/0!</v>
      </c>
      <c r="G21" s="357"/>
      <c r="H21" s="359"/>
      <c r="I21" s="348"/>
      <c r="J21" s="348"/>
      <c r="K21" s="348"/>
      <c r="L21" s="348"/>
    </row>
    <row r="22" spans="1:12" x14ac:dyDescent="0.25">
      <c r="A22" s="373"/>
      <c r="B22" s="119" t="s">
        <v>94</v>
      </c>
      <c r="C22" s="350"/>
      <c r="D22" s="120" t="e">
        <f t="shared" si="0"/>
        <v>#DIV/0!</v>
      </c>
      <c r="E22" s="350"/>
      <c r="F22" s="120" t="e">
        <f t="shared" si="1"/>
        <v>#DIV/0!</v>
      </c>
      <c r="G22" s="357"/>
      <c r="H22" s="359"/>
      <c r="I22" s="360"/>
      <c r="J22" s="361"/>
      <c r="K22" s="362"/>
      <c r="L22" s="362"/>
    </row>
    <row r="23" spans="1:12" x14ac:dyDescent="0.25">
      <c r="A23" s="373"/>
      <c r="B23" s="119" t="s">
        <v>103</v>
      </c>
      <c r="C23" s="350"/>
      <c r="D23" s="120" t="e">
        <f t="shared" si="0"/>
        <v>#DIV/0!</v>
      </c>
      <c r="E23" s="350"/>
      <c r="F23" s="120" t="e">
        <f t="shared" si="1"/>
        <v>#DIV/0!</v>
      </c>
      <c r="G23" s="357"/>
      <c r="H23" s="359"/>
      <c r="I23" s="360"/>
      <c r="J23" s="361"/>
      <c r="K23" s="362"/>
      <c r="L23" s="362"/>
    </row>
    <row r="24" spans="1:12" x14ac:dyDescent="0.25">
      <c r="A24" s="373"/>
      <c r="B24" s="119" t="s">
        <v>90</v>
      </c>
      <c r="C24" s="350"/>
      <c r="D24" s="120" t="e">
        <f t="shared" si="0"/>
        <v>#DIV/0!</v>
      </c>
      <c r="E24" s="350"/>
      <c r="F24" s="120" t="e">
        <f t="shared" si="1"/>
        <v>#DIV/0!</v>
      </c>
      <c r="G24" s="357"/>
      <c r="H24" s="359"/>
    </row>
    <row r="25" spans="1:12" x14ac:dyDescent="0.25">
      <c r="A25" s="373"/>
      <c r="B25" s="119" t="s">
        <v>91</v>
      </c>
      <c r="C25" s="350"/>
      <c r="D25" s="120" t="e">
        <f t="shared" si="0"/>
        <v>#DIV/0!</v>
      </c>
      <c r="E25" s="350"/>
      <c r="F25" s="120" t="e">
        <f t="shared" si="1"/>
        <v>#DIV/0!</v>
      </c>
      <c r="G25" s="357"/>
      <c r="H25" s="359"/>
    </row>
    <row r="26" spans="1:12" x14ac:dyDescent="0.25">
      <c r="A26" s="373"/>
      <c r="B26" s="119" t="s">
        <v>95</v>
      </c>
      <c r="C26" s="350"/>
      <c r="D26" s="120" t="e">
        <f t="shared" si="0"/>
        <v>#DIV/0!</v>
      </c>
      <c r="E26" s="350"/>
      <c r="F26" s="120" t="e">
        <f t="shared" si="1"/>
        <v>#DIV/0!</v>
      </c>
      <c r="G26" s="357"/>
      <c r="H26" s="359"/>
    </row>
    <row r="27" spans="1:12" x14ac:dyDescent="0.25">
      <c r="A27" s="373"/>
      <c r="B27" s="119" t="s">
        <v>96</v>
      </c>
      <c r="C27" s="350"/>
      <c r="D27" s="120" t="e">
        <f t="shared" si="0"/>
        <v>#DIV/0!</v>
      </c>
      <c r="E27" s="350"/>
      <c r="F27" s="120" t="e">
        <f t="shared" si="1"/>
        <v>#DIV/0!</v>
      </c>
      <c r="G27" s="357"/>
      <c r="H27" s="359"/>
    </row>
    <row r="28" spans="1:12" x14ac:dyDescent="0.25">
      <c r="A28" s="373"/>
      <c r="B28" s="119" t="s">
        <v>97</v>
      </c>
      <c r="C28" s="350"/>
      <c r="D28" s="120" t="e">
        <f t="shared" si="0"/>
        <v>#DIV/0!</v>
      </c>
      <c r="E28" s="350"/>
      <c r="F28" s="120" t="e">
        <f t="shared" si="1"/>
        <v>#DIV/0!</v>
      </c>
      <c r="G28" s="357"/>
      <c r="H28" s="359"/>
    </row>
    <row r="29" spans="1:12" x14ac:dyDescent="0.25">
      <c r="A29" s="373"/>
      <c r="B29" s="119" t="s">
        <v>98</v>
      </c>
      <c r="C29" s="350"/>
      <c r="D29" s="120" t="e">
        <f t="shared" si="0"/>
        <v>#DIV/0!</v>
      </c>
      <c r="E29" s="350"/>
      <c r="F29" s="120" t="e">
        <f t="shared" si="1"/>
        <v>#DIV/0!</v>
      </c>
      <c r="G29" s="357"/>
      <c r="H29" s="359"/>
    </row>
    <row r="30" spans="1:12" x14ac:dyDescent="0.25">
      <c r="A30" s="110"/>
      <c r="B30" s="349"/>
      <c r="C30" s="348"/>
      <c r="D30" s="348"/>
      <c r="E30" s="348"/>
    </row>
    <row r="31" spans="1:12" x14ac:dyDescent="0.25">
      <c r="A31" s="344" t="s">
        <v>158</v>
      </c>
      <c r="B31" s="363"/>
      <c r="C31" s="348"/>
      <c r="D31" s="348"/>
      <c r="E31" s="348"/>
      <c r="F31" s="348"/>
    </row>
    <row r="32" spans="1:12" x14ac:dyDescent="0.25">
      <c r="A32" s="344" t="s">
        <v>159</v>
      </c>
      <c r="B32" s="363"/>
      <c r="C32" s="348"/>
      <c r="D32" s="348"/>
      <c r="E32" s="348"/>
      <c r="F32" s="348"/>
    </row>
    <row r="33" spans="1:7" x14ac:dyDescent="0.25">
      <c r="A33" s="348"/>
      <c r="B33" s="349"/>
      <c r="C33" s="348"/>
      <c r="D33" s="348"/>
      <c r="E33" s="348"/>
      <c r="F33" s="348"/>
    </row>
    <row r="34" spans="1:7" x14ac:dyDescent="0.25">
      <c r="A34" s="345" t="s">
        <v>13</v>
      </c>
      <c r="B34" s="346" t="s">
        <v>14</v>
      </c>
      <c r="C34" s="345" t="s">
        <v>15</v>
      </c>
      <c r="D34" s="345" t="s">
        <v>9</v>
      </c>
      <c r="E34" s="345" t="s">
        <v>10</v>
      </c>
      <c r="F34" s="346" t="s">
        <v>157</v>
      </c>
    </row>
    <row r="35" spans="1:7" x14ac:dyDescent="0.25">
      <c r="A35" s="350" t="s">
        <v>16</v>
      </c>
      <c r="B35" s="350"/>
      <c r="C35" s="350"/>
      <c r="D35" s="116" t="str">
        <f>IF(B35&gt;0,EDATE($B$31,(B35-1)),"")</f>
        <v/>
      </c>
      <c r="E35" s="116" t="str">
        <f>IF(C35&gt;0,EOMONTH($B$31,(C35-1)),"")</f>
        <v/>
      </c>
      <c r="F35" s="350"/>
      <c r="G35" s="364"/>
    </row>
    <row r="36" spans="1:7" x14ac:dyDescent="0.25">
      <c r="A36" s="350" t="s">
        <v>17</v>
      </c>
      <c r="B36" s="350"/>
      <c r="C36" s="350"/>
      <c r="D36" s="116" t="str">
        <f t="shared" ref="D36:D49" si="2">IF(B36&gt;0,EDATE($B$31,(B36-1)),"")</f>
        <v/>
      </c>
      <c r="E36" s="116" t="str">
        <f t="shared" ref="E36:E49" si="3">IF(C36&gt;0,EOMONTH($B$31,(C36-1)),"")</f>
        <v/>
      </c>
      <c r="F36" s="350"/>
    </row>
    <row r="37" spans="1:7" x14ac:dyDescent="0.25">
      <c r="A37" s="350" t="s">
        <v>18</v>
      </c>
      <c r="B37" s="350"/>
      <c r="C37" s="350"/>
      <c r="D37" s="116" t="str">
        <f t="shared" si="2"/>
        <v/>
      </c>
      <c r="E37" s="116" t="str">
        <f t="shared" si="3"/>
        <v/>
      </c>
      <c r="F37" s="350"/>
    </row>
    <row r="38" spans="1:7" x14ac:dyDescent="0.25">
      <c r="A38" s="350" t="s">
        <v>19</v>
      </c>
      <c r="B38" s="350"/>
      <c r="C38" s="350"/>
      <c r="D38" s="116" t="str">
        <f t="shared" si="2"/>
        <v/>
      </c>
      <c r="E38" s="116" t="str">
        <f t="shared" si="3"/>
        <v/>
      </c>
      <c r="F38" s="350"/>
    </row>
    <row r="39" spans="1:7" x14ac:dyDescent="0.25">
      <c r="A39" s="350" t="s">
        <v>20</v>
      </c>
      <c r="B39" s="350"/>
      <c r="C39" s="350"/>
      <c r="D39" s="116" t="str">
        <f t="shared" si="2"/>
        <v/>
      </c>
      <c r="E39" s="116" t="str">
        <f t="shared" si="3"/>
        <v/>
      </c>
      <c r="F39" s="350"/>
    </row>
    <row r="40" spans="1:7" x14ac:dyDescent="0.25">
      <c r="A40" s="350" t="s">
        <v>21</v>
      </c>
      <c r="B40" s="350"/>
      <c r="C40" s="350"/>
      <c r="D40" s="116" t="str">
        <f t="shared" si="2"/>
        <v/>
      </c>
      <c r="E40" s="116" t="str">
        <f t="shared" si="3"/>
        <v/>
      </c>
      <c r="F40" s="350"/>
    </row>
    <row r="41" spans="1:7" x14ac:dyDescent="0.25">
      <c r="A41" s="350" t="s">
        <v>22</v>
      </c>
      <c r="B41" s="350"/>
      <c r="C41" s="350"/>
      <c r="D41" s="116" t="str">
        <f t="shared" si="2"/>
        <v/>
      </c>
      <c r="E41" s="116" t="str">
        <f t="shared" si="3"/>
        <v/>
      </c>
      <c r="F41" s="350"/>
    </row>
    <row r="42" spans="1:7" x14ac:dyDescent="0.25">
      <c r="A42" s="350" t="s">
        <v>23</v>
      </c>
      <c r="B42" s="350"/>
      <c r="C42" s="350"/>
      <c r="D42" s="116" t="str">
        <f t="shared" si="2"/>
        <v/>
      </c>
      <c r="E42" s="116" t="str">
        <f t="shared" si="3"/>
        <v/>
      </c>
      <c r="F42" s="350"/>
    </row>
    <row r="43" spans="1:7" x14ac:dyDescent="0.25">
      <c r="A43" s="350" t="s">
        <v>24</v>
      </c>
      <c r="B43" s="350"/>
      <c r="C43" s="350"/>
      <c r="D43" s="116" t="str">
        <f t="shared" si="2"/>
        <v/>
      </c>
      <c r="E43" s="116" t="str">
        <f t="shared" si="3"/>
        <v/>
      </c>
      <c r="F43" s="350"/>
    </row>
    <row r="44" spans="1:7" x14ac:dyDescent="0.25">
      <c r="A44" s="350" t="s">
        <v>25</v>
      </c>
      <c r="B44" s="350"/>
      <c r="C44" s="350"/>
      <c r="D44" s="116" t="str">
        <f t="shared" si="2"/>
        <v/>
      </c>
      <c r="E44" s="116" t="str">
        <f t="shared" si="3"/>
        <v/>
      </c>
      <c r="F44" s="350"/>
    </row>
    <row r="45" spans="1:7" x14ac:dyDescent="0.25">
      <c r="A45" s="350" t="s">
        <v>26</v>
      </c>
      <c r="B45" s="350"/>
      <c r="C45" s="350"/>
      <c r="D45" s="116" t="str">
        <f t="shared" si="2"/>
        <v/>
      </c>
      <c r="E45" s="116" t="str">
        <f t="shared" si="3"/>
        <v/>
      </c>
      <c r="F45" s="350"/>
    </row>
    <row r="46" spans="1:7" x14ac:dyDescent="0.25">
      <c r="A46" s="350" t="s">
        <v>27</v>
      </c>
      <c r="B46" s="350"/>
      <c r="C46" s="350"/>
      <c r="D46" s="116" t="str">
        <f t="shared" si="2"/>
        <v/>
      </c>
      <c r="E46" s="116" t="str">
        <f t="shared" si="3"/>
        <v/>
      </c>
      <c r="F46" s="350"/>
    </row>
    <row r="47" spans="1:7" x14ac:dyDescent="0.25">
      <c r="A47" s="350" t="s">
        <v>28</v>
      </c>
      <c r="B47" s="350"/>
      <c r="C47" s="350"/>
      <c r="D47" s="116" t="str">
        <f t="shared" si="2"/>
        <v/>
      </c>
      <c r="E47" s="116" t="str">
        <f t="shared" si="3"/>
        <v/>
      </c>
      <c r="F47" s="350"/>
    </row>
    <row r="48" spans="1:7" x14ac:dyDescent="0.25">
      <c r="A48" s="350" t="s">
        <v>29</v>
      </c>
      <c r="B48" s="350"/>
      <c r="C48" s="350"/>
      <c r="D48" s="116" t="str">
        <f t="shared" si="2"/>
        <v/>
      </c>
      <c r="E48" s="116" t="str">
        <f t="shared" si="3"/>
        <v/>
      </c>
      <c r="F48" s="350"/>
    </row>
    <row r="49" spans="1:6" x14ac:dyDescent="0.25">
      <c r="A49" s="350" t="s">
        <v>30</v>
      </c>
      <c r="B49" s="350"/>
      <c r="C49" s="350"/>
      <c r="D49" s="116" t="str">
        <f t="shared" si="2"/>
        <v/>
      </c>
      <c r="E49" s="116" t="str">
        <f t="shared" si="3"/>
        <v/>
      </c>
      <c r="F49" s="350"/>
    </row>
    <row r="50" spans="1:6" x14ac:dyDescent="0.25">
      <c r="A50" s="348"/>
      <c r="B50" s="349"/>
      <c r="C50" s="348"/>
      <c r="D50" s="348"/>
      <c r="E50" s="348"/>
      <c r="F50" s="348"/>
    </row>
    <row r="51" spans="1:6" x14ac:dyDescent="0.25">
      <c r="A51" s="365" t="s">
        <v>31</v>
      </c>
      <c r="B51" s="350"/>
      <c r="C51" s="348"/>
      <c r="D51" s="348"/>
      <c r="E51" s="348"/>
      <c r="F51" s="348"/>
    </row>
  </sheetData>
  <sheetProtection algorithmName="SHA-512" hashValue="ApUwk+r+eQbpdKDeeTijhfnSJUCRe/qwYZHLLn3I9jhMK6nq+o6erAJV4NLdI2AkM2/sIb771pyIUUF2Y56cXQ==" saltValue="QOYaMnTr+eEd1hnyPQnOUw==" spinCount="100000" sheet="1" selectLockedCells="1"/>
  <mergeCells count="4">
    <mergeCell ref="A2:B2"/>
    <mergeCell ref="A17:A29"/>
    <mergeCell ref="C16:D16"/>
    <mergeCell ref="E16:F16"/>
  </mergeCells>
  <conditionalFormatting sqref="D35:E49">
    <cfRule type="expression" dxfId="313" priority="3">
      <formula>D35&lt;&gt;$B$31</formula>
    </cfRule>
  </conditionalFormatting>
  <conditionalFormatting sqref="A13:A30">
    <cfRule type="expression" priority="81">
      <formula>IF($A$35:$A$49,$A$35:$A$49,0)</formula>
    </cfRule>
  </conditionalFormatting>
  <dataValidations count="2">
    <dataValidation type="list" allowBlank="1" showInputMessage="1" showErrorMessage="1" sqref="B4">
      <formula1>"2020,2021,2022,2023,2024,2025,2026,2027,2028,2029,2030"</formula1>
    </dataValidation>
    <dataValidation type="list" allowBlank="1" showInputMessage="1" showErrorMessage="1" sqref="B11">
      <formula1>"Employee, Civil servant, Student helper"</formula1>
    </dataValidation>
  </dataValidations>
  <pageMargins left="0.7" right="0.7" top="0.78740157500000008" bottom="0.78740157500000008"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Feiertage!$S$3:$S$18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
  <sheetViews>
    <sheetView zoomScale="90" zoomScaleNormal="90" workbookViewId="0">
      <selection activeCell="B1" sqref="B1"/>
    </sheetView>
  </sheetViews>
  <sheetFormatPr baseColWidth="10" defaultRowHeight="15" x14ac:dyDescent="0.25"/>
  <cols>
    <col min="1" max="1" width="3.85546875" customWidth="1"/>
    <col min="3" max="33" width="5" customWidth="1"/>
    <col min="34" max="34" width="6.7109375" customWidth="1"/>
    <col min="35" max="35" width="7" customWidth="1"/>
  </cols>
  <sheetData>
    <row r="1" spans="1:37" ht="15.75" thickBot="1" x14ac:dyDescent="0.3">
      <c r="A1" s="1"/>
      <c r="B1" s="66" t="s">
        <v>87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ht="18" customHeight="1" x14ac:dyDescent="0.25">
      <c r="A2" s="1"/>
      <c r="B2" s="60" t="s">
        <v>76</v>
      </c>
      <c r="C2" s="61"/>
      <c r="D2" s="61"/>
      <c r="E2" s="61"/>
      <c r="F2" s="61"/>
      <c r="G2" s="61"/>
      <c r="H2" s="61"/>
      <c r="I2" s="61"/>
      <c r="J2" s="61"/>
      <c r="K2" s="61"/>
      <c r="L2" s="61"/>
      <c r="M2" s="61"/>
      <c r="N2" s="61"/>
      <c r="O2" s="61"/>
      <c r="P2" s="61"/>
      <c r="Q2" s="61"/>
      <c r="R2" s="61"/>
      <c r="S2" s="61"/>
      <c r="T2" s="61"/>
      <c r="U2" s="62"/>
      <c r="V2" s="62"/>
      <c r="W2" s="62"/>
      <c r="X2" s="62"/>
      <c r="Y2" s="62"/>
      <c r="Z2" s="62"/>
      <c r="AA2" s="62"/>
      <c r="AB2" s="62"/>
      <c r="AC2" s="62"/>
      <c r="AD2" s="61"/>
      <c r="AE2" s="61"/>
      <c r="AF2" s="61"/>
      <c r="AG2" s="61"/>
      <c r="AH2" s="79"/>
      <c r="AI2" s="39"/>
    </row>
    <row r="3" spans="1:37" ht="14.25" customHeight="1" thickBot="1" x14ac:dyDescent="0.3">
      <c r="A3" s="1"/>
      <c r="B3" s="63"/>
      <c r="C3" s="64"/>
      <c r="D3" s="64"/>
      <c r="E3" s="64"/>
      <c r="F3" s="64"/>
      <c r="G3" s="64"/>
      <c r="H3" s="64"/>
      <c r="I3" s="64"/>
      <c r="J3" s="64"/>
      <c r="K3" s="64"/>
      <c r="L3" s="64"/>
      <c r="M3" s="64"/>
      <c r="N3" s="64"/>
      <c r="O3" s="64"/>
      <c r="P3" s="64"/>
      <c r="Q3" s="64"/>
      <c r="R3" s="64"/>
      <c r="S3" s="64"/>
      <c r="T3" s="64"/>
      <c r="U3" s="65"/>
      <c r="V3" s="65"/>
      <c r="W3" s="65"/>
      <c r="X3" s="65"/>
      <c r="Y3" s="65"/>
      <c r="Z3" s="65"/>
      <c r="AA3" s="65"/>
      <c r="AB3" s="65"/>
      <c r="AC3" s="65"/>
      <c r="AD3" s="64"/>
      <c r="AE3" s="64"/>
      <c r="AF3" s="64"/>
      <c r="AG3" s="64"/>
      <c r="AH3" s="80"/>
      <c r="AI3" s="2"/>
    </row>
    <row r="4" spans="1:37" ht="15.75" x14ac:dyDescent="0.25">
      <c r="A4" s="1"/>
      <c r="B4" s="409" t="s">
        <v>82</v>
      </c>
      <c r="C4" s="410"/>
      <c r="D4" s="410"/>
      <c r="E4" s="410"/>
      <c r="F4" s="410"/>
      <c r="G4" s="411"/>
      <c r="H4" s="412">
        <f>'Start Data'!$B$7</f>
        <v>0</v>
      </c>
      <c r="I4" s="413"/>
      <c r="J4" s="413"/>
      <c r="K4" s="413"/>
      <c r="L4" s="91"/>
      <c r="M4" s="92"/>
      <c r="N4" s="92"/>
      <c r="O4" s="92"/>
      <c r="P4" s="92"/>
      <c r="Q4" s="92"/>
      <c r="R4" s="92"/>
      <c r="S4" s="92"/>
      <c r="T4" s="92"/>
      <c r="U4" s="92"/>
      <c r="V4" s="92"/>
      <c r="W4" s="92"/>
      <c r="X4" s="92"/>
      <c r="Y4" s="92"/>
      <c r="Z4" s="92"/>
      <c r="AA4" s="92"/>
      <c r="AB4" s="92"/>
      <c r="AC4" s="92"/>
      <c r="AD4" s="93"/>
      <c r="AE4" s="93"/>
      <c r="AF4" s="93"/>
      <c r="AG4" s="93"/>
      <c r="AH4" s="94"/>
      <c r="AI4" s="1"/>
    </row>
    <row r="5" spans="1:37" ht="15.75" x14ac:dyDescent="0.25">
      <c r="A5" s="1"/>
      <c r="B5" s="400" t="s">
        <v>83</v>
      </c>
      <c r="C5" s="401"/>
      <c r="D5" s="401"/>
      <c r="E5" s="401"/>
      <c r="F5" s="401"/>
      <c r="G5" s="402"/>
      <c r="H5" s="396">
        <f>'Start Data'!$B$8</f>
        <v>0</v>
      </c>
      <c r="I5" s="397"/>
      <c r="J5" s="397"/>
      <c r="K5" s="397"/>
      <c r="L5" s="82"/>
      <c r="M5" s="68"/>
      <c r="N5" s="68"/>
      <c r="O5" s="68"/>
      <c r="P5" s="68"/>
      <c r="Q5" s="68"/>
      <c r="R5" s="68"/>
      <c r="S5" s="68"/>
      <c r="T5" s="68"/>
      <c r="U5" s="414" t="s">
        <v>86</v>
      </c>
      <c r="V5" s="399"/>
      <c r="W5" s="398">
        <f>'Start Data'!$B$4</f>
        <v>0</v>
      </c>
      <c r="X5" s="399"/>
      <c r="Y5" s="103"/>
      <c r="Z5" s="68"/>
      <c r="AA5" s="68"/>
      <c r="AB5" s="68"/>
      <c r="AC5" s="68"/>
      <c r="AD5" s="68"/>
      <c r="AE5" s="68"/>
      <c r="AF5" s="68"/>
      <c r="AG5" s="101"/>
      <c r="AH5" s="69"/>
      <c r="AI5" s="24"/>
      <c r="AK5" s="88"/>
    </row>
    <row r="6" spans="1:37" ht="15.75" x14ac:dyDescent="0.25">
      <c r="A6" s="1"/>
      <c r="B6" s="400" t="s">
        <v>135</v>
      </c>
      <c r="C6" s="401"/>
      <c r="D6" s="401"/>
      <c r="E6" s="401"/>
      <c r="F6" s="401"/>
      <c r="G6" s="402"/>
      <c r="H6" s="403">
        <f>'Start Data'!$B$9</f>
        <v>0</v>
      </c>
      <c r="I6" s="404"/>
      <c r="J6" s="404"/>
      <c r="K6" s="405"/>
      <c r="L6" s="82"/>
      <c r="M6" s="68"/>
      <c r="N6" s="68"/>
      <c r="O6" s="68"/>
      <c r="P6" s="68"/>
      <c r="Q6" s="68"/>
      <c r="R6" s="68"/>
      <c r="S6" s="68"/>
      <c r="T6" s="68"/>
      <c r="U6" s="406" t="s">
        <v>85</v>
      </c>
      <c r="V6" s="399"/>
      <c r="W6" s="407" t="s">
        <v>32</v>
      </c>
      <c r="X6" s="408"/>
      <c r="Y6" s="104"/>
      <c r="Z6" s="105"/>
      <c r="AA6" s="81"/>
      <c r="AB6" s="81"/>
      <c r="AC6" s="81"/>
      <c r="AD6" s="77"/>
      <c r="AE6" s="100"/>
      <c r="AG6" s="101"/>
      <c r="AH6" s="69"/>
      <c r="AI6" s="24"/>
      <c r="AK6" s="88"/>
    </row>
    <row r="7" spans="1:37" ht="15.75" x14ac:dyDescent="0.25">
      <c r="A7" s="1"/>
      <c r="B7" s="378" t="s">
        <v>84</v>
      </c>
      <c r="C7" s="379"/>
      <c r="D7" s="379"/>
      <c r="E7" s="379"/>
      <c r="F7" s="379"/>
      <c r="G7" s="380"/>
      <c r="H7" s="396">
        <f>'Start Data'!$B$10</f>
        <v>0</v>
      </c>
      <c r="I7" s="397"/>
      <c r="J7" s="397"/>
      <c r="K7" s="397"/>
      <c r="L7" s="82"/>
      <c r="M7" s="26"/>
      <c r="N7" s="68"/>
      <c r="O7" s="68"/>
      <c r="P7" s="68"/>
      <c r="Q7" s="68"/>
      <c r="R7" s="90"/>
      <c r="U7" s="68"/>
      <c r="V7" s="102"/>
      <c r="W7" s="102"/>
      <c r="X7" s="102"/>
      <c r="Y7" s="102"/>
      <c r="Z7" s="68"/>
      <c r="AA7" s="68"/>
      <c r="AB7" s="68"/>
      <c r="AC7" s="68"/>
      <c r="AD7" s="26"/>
      <c r="AE7" s="26"/>
      <c r="AF7" s="26"/>
      <c r="AG7" s="26"/>
      <c r="AH7" s="28"/>
      <c r="AI7" s="24"/>
      <c r="AK7" s="88"/>
    </row>
    <row r="8" spans="1:37" ht="15.75" x14ac:dyDescent="0.25">
      <c r="A8" s="1"/>
      <c r="B8" s="378" t="s">
        <v>8</v>
      </c>
      <c r="C8" s="379"/>
      <c r="D8" s="379"/>
      <c r="E8" s="379"/>
      <c r="F8" s="379"/>
      <c r="G8" s="380"/>
      <c r="H8" s="396">
        <f>'Start Data'!B11</f>
        <v>0</v>
      </c>
      <c r="I8" s="397"/>
      <c r="J8" s="397"/>
      <c r="K8" s="397"/>
      <c r="L8" s="78"/>
      <c r="M8" s="70"/>
      <c r="N8" s="68"/>
      <c r="O8" s="68"/>
      <c r="P8" s="68"/>
      <c r="Q8" s="68"/>
      <c r="R8" s="68"/>
      <c r="S8" s="68"/>
      <c r="T8" s="68"/>
      <c r="U8" s="77"/>
      <c r="V8" s="77"/>
      <c r="W8" s="77"/>
      <c r="X8" s="77"/>
      <c r="Y8" s="77"/>
      <c r="Z8" s="82"/>
      <c r="AA8" s="82"/>
      <c r="AB8" s="82"/>
      <c r="AC8" s="82"/>
      <c r="AD8" s="23"/>
      <c r="AE8" s="23"/>
      <c r="AF8" s="23"/>
      <c r="AG8" s="23"/>
      <c r="AH8" s="25"/>
      <c r="AI8" s="26"/>
      <c r="AK8" s="88"/>
    </row>
    <row r="9" spans="1:37" ht="16.5" thickBot="1" x14ac:dyDescent="0.3">
      <c r="A9" s="1"/>
      <c r="B9" s="419" t="s">
        <v>133</v>
      </c>
      <c r="C9" s="420"/>
      <c r="D9" s="420"/>
      <c r="E9" s="420"/>
      <c r="F9" s="420"/>
      <c r="G9" s="420"/>
      <c r="H9" s="421">
        <f>'Start Data'!$B$12</f>
        <v>0</v>
      </c>
      <c r="I9" s="422"/>
      <c r="J9" s="422"/>
      <c r="K9" s="422"/>
      <c r="L9" s="95"/>
      <c r="M9" s="96"/>
      <c r="N9" s="97"/>
      <c r="O9" s="97"/>
      <c r="P9" s="97"/>
      <c r="Q9" s="97"/>
      <c r="R9" s="97"/>
      <c r="S9" s="97"/>
      <c r="T9" s="98"/>
      <c r="U9" s="98"/>
      <c r="V9" s="98"/>
      <c r="W9" s="98"/>
      <c r="X9" s="98"/>
      <c r="Y9" s="98"/>
      <c r="Z9" s="98"/>
      <c r="AA9" s="98"/>
      <c r="AB9" s="98"/>
      <c r="AC9" s="98"/>
      <c r="AD9" s="98"/>
      <c r="AE9" s="98"/>
      <c r="AF9" s="98"/>
      <c r="AG9" s="98"/>
      <c r="AH9" s="99"/>
      <c r="AI9" s="26"/>
      <c r="AK9" s="89"/>
    </row>
    <row r="10" spans="1:37" ht="15.75" x14ac:dyDescent="0.25">
      <c r="A10" s="1"/>
      <c r="B10" s="30" t="str">
        <f>IF(Instructions!C2="Yes","","Before starting completing the hours, please confirm that you have read the instructions in the sheet INSTRUCTIONS.")</f>
        <v>Before starting completing the hours, please confirm that you have read the instructions in the sheet INSTRUCTIONS.</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40"/>
      <c r="AI10" s="27"/>
    </row>
    <row r="11" spans="1:37" x14ac:dyDescent="0.25">
      <c r="A11" s="1"/>
      <c r="B11" s="86" t="s">
        <v>99</v>
      </c>
      <c r="C11" s="87"/>
      <c r="D11" s="87"/>
      <c r="E11" s="87"/>
      <c r="F11" s="87"/>
      <c r="G11" s="87"/>
      <c r="H11" s="87"/>
      <c r="I11" s="87"/>
      <c r="J11" s="87"/>
      <c r="K11" s="87"/>
      <c r="L11" s="87"/>
      <c r="M11" s="87"/>
      <c r="N11" s="87"/>
      <c r="O11" s="87"/>
      <c r="P11" s="29"/>
      <c r="Q11" s="29"/>
      <c r="R11" s="29"/>
      <c r="S11" s="29"/>
      <c r="T11" s="29"/>
      <c r="U11" s="29"/>
      <c r="V11" s="29"/>
      <c r="W11" s="29"/>
      <c r="X11" s="29"/>
      <c r="Y11" s="29"/>
      <c r="Z11" s="29"/>
      <c r="AA11" s="29"/>
      <c r="AB11" s="29"/>
      <c r="AC11" s="29"/>
      <c r="AD11" s="29"/>
      <c r="AE11" s="29"/>
      <c r="AF11" s="29"/>
      <c r="AG11" s="29"/>
      <c r="AH11" s="40"/>
      <c r="AI11" s="67"/>
    </row>
    <row r="12" spans="1:37" x14ac:dyDescent="0.25">
      <c r="A12" s="1"/>
      <c r="B12" s="57" t="s">
        <v>33</v>
      </c>
      <c r="C12" s="17">
        <f>Jahresübersicht!B5</f>
        <v>1</v>
      </c>
      <c r="D12" s="17">
        <f>Jahresübersicht!C5</f>
        <v>2</v>
      </c>
      <c r="E12" s="17">
        <f>Jahresübersicht!D5</f>
        <v>3</v>
      </c>
      <c r="F12" s="17">
        <f>Jahresübersicht!E5</f>
        <v>4</v>
      </c>
      <c r="G12" s="17">
        <f>Jahresübersicht!F5</f>
        <v>5</v>
      </c>
      <c r="H12" s="17">
        <f>Jahresübersicht!G5</f>
        <v>6</v>
      </c>
      <c r="I12" s="17">
        <f>Jahresübersicht!H5</f>
        <v>7</v>
      </c>
      <c r="J12" s="17">
        <f>Jahresübersicht!I5</f>
        <v>8</v>
      </c>
      <c r="K12" s="17">
        <f>Jahresübersicht!J5</f>
        <v>9</v>
      </c>
      <c r="L12" s="17">
        <f>Jahresübersicht!K5</f>
        <v>10</v>
      </c>
      <c r="M12" s="17">
        <f>Jahresübersicht!L5</f>
        <v>11</v>
      </c>
      <c r="N12" s="17">
        <f>Jahresübersicht!M5</f>
        <v>12</v>
      </c>
      <c r="O12" s="17">
        <f>Jahresübersicht!N5</f>
        <v>13</v>
      </c>
      <c r="P12" s="17">
        <f>Jahresübersicht!O5</f>
        <v>14</v>
      </c>
      <c r="Q12" s="17">
        <f>Jahresübersicht!P5</f>
        <v>15</v>
      </c>
      <c r="R12" s="17">
        <f>Jahresübersicht!Q5</f>
        <v>16</v>
      </c>
      <c r="S12" s="17">
        <f>Jahresübersicht!R5</f>
        <v>17</v>
      </c>
      <c r="T12" s="17">
        <f>Jahresübersicht!S5</f>
        <v>18</v>
      </c>
      <c r="U12" s="17">
        <f>Jahresübersicht!T5</f>
        <v>19</v>
      </c>
      <c r="V12" s="17">
        <f>Jahresübersicht!U5</f>
        <v>20</v>
      </c>
      <c r="W12" s="17">
        <f>Jahresübersicht!V5</f>
        <v>21</v>
      </c>
      <c r="X12" s="17">
        <f>Jahresübersicht!W5</f>
        <v>22</v>
      </c>
      <c r="Y12" s="17">
        <f>Jahresübersicht!X5</f>
        <v>23</v>
      </c>
      <c r="Z12" s="17">
        <f>Jahresübersicht!Y5</f>
        <v>24</v>
      </c>
      <c r="AA12" s="17">
        <f>Jahresübersicht!Z5</f>
        <v>25</v>
      </c>
      <c r="AB12" s="17">
        <f>Jahresübersicht!AA5</f>
        <v>26</v>
      </c>
      <c r="AC12" s="17">
        <f>Jahresübersicht!AB5</f>
        <v>27</v>
      </c>
      <c r="AD12" s="17">
        <f>Jahresübersicht!AC5</f>
        <v>28</v>
      </c>
      <c r="AE12" s="17">
        <f>Jahresübersicht!AD5</f>
        <v>29</v>
      </c>
      <c r="AF12" s="17">
        <f>Jahresübersicht!AE5</f>
        <v>30</v>
      </c>
      <c r="AG12" s="17">
        <f>Jahresübersicht!AF5</f>
        <v>31</v>
      </c>
      <c r="AH12" s="393" t="s">
        <v>78</v>
      </c>
      <c r="AI12" s="381" t="s">
        <v>77</v>
      </c>
    </row>
    <row r="13" spans="1:37" x14ac:dyDescent="0.25">
      <c r="A13" s="1"/>
      <c r="B13" s="57" t="s">
        <v>35</v>
      </c>
      <c r="C13" s="18">
        <f>Jahresübersicht!B6</f>
        <v>1</v>
      </c>
      <c r="D13" s="18">
        <f>Jahresübersicht!C6</f>
        <v>2</v>
      </c>
      <c r="E13" s="18">
        <f>Jahresübersicht!D6</f>
        <v>3</v>
      </c>
      <c r="F13" s="18">
        <f>Jahresübersicht!E6</f>
        <v>4</v>
      </c>
      <c r="G13" s="18">
        <f>Jahresübersicht!F6</f>
        <v>5</v>
      </c>
      <c r="H13" s="18">
        <f>Jahresübersicht!G6</f>
        <v>6</v>
      </c>
      <c r="I13" s="18">
        <f>Jahresübersicht!H6</f>
        <v>7</v>
      </c>
      <c r="J13" s="18">
        <f>Jahresübersicht!I6</f>
        <v>8</v>
      </c>
      <c r="K13" s="18">
        <f>Jahresübersicht!J6</f>
        <v>9</v>
      </c>
      <c r="L13" s="18">
        <f>Jahresübersicht!K6</f>
        <v>10</v>
      </c>
      <c r="M13" s="18">
        <f>Jahresübersicht!L6</f>
        <v>11</v>
      </c>
      <c r="N13" s="18">
        <f>Jahresübersicht!M6</f>
        <v>12</v>
      </c>
      <c r="O13" s="18">
        <f>Jahresübersicht!N6</f>
        <v>13</v>
      </c>
      <c r="P13" s="18">
        <f>Jahresübersicht!O6</f>
        <v>14</v>
      </c>
      <c r="Q13" s="18">
        <f>Jahresübersicht!P6</f>
        <v>15</v>
      </c>
      <c r="R13" s="18">
        <f>Jahresübersicht!Q6</f>
        <v>16</v>
      </c>
      <c r="S13" s="18">
        <f>Jahresübersicht!R6</f>
        <v>17</v>
      </c>
      <c r="T13" s="18">
        <f>Jahresübersicht!S6</f>
        <v>18</v>
      </c>
      <c r="U13" s="18">
        <f>Jahresübersicht!T6</f>
        <v>19</v>
      </c>
      <c r="V13" s="18">
        <f>Jahresübersicht!U6</f>
        <v>20</v>
      </c>
      <c r="W13" s="18">
        <f>Jahresübersicht!V6</f>
        <v>21</v>
      </c>
      <c r="X13" s="18">
        <f>Jahresübersicht!W6</f>
        <v>22</v>
      </c>
      <c r="Y13" s="18">
        <f>Jahresübersicht!X6</f>
        <v>23</v>
      </c>
      <c r="Z13" s="18">
        <f>Jahresübersicht!Y6</f>
        <v>24</v>
      </c>
      <c r="AA13" s="18">
        <f>Jahresübersicht!Z6</f>
        <v>25</v>
      </c>
      <c r="AB13" s="18">
        <f>Jahresübersicht!AA6</f>
        <v>26</v>
      </c>
      <c r="AC13" s="18">
        <f>Jahresübersicht!AB6</f>
        <v>27</v>
      </c>
      <c r="AD13" s="18">
        <f>Jahresübersicht!AC6</f>
        <v>28</v>
      </c>
      <c r="AE13" s="18">
        <f>Jahresübersicht!AD6</f>
        <v>29</v>
      </c>
      <c r="AF13" s="18">
        <f>Jahresübersicht!AE6</f>
        <v>30</v>
      </c>
      <c r="AG13" s="18">
        <f>Jahresübersicht!AF6</f>
        <v>31</v>
      </c>
      <c r="AH13" s="394"/>
      <c r="AI13" s="382"/>
    </row>
    <row r="14" spans="1:37" ht="39" x14ac:dyDescent="0.25">
      <c r="A14" s="1"/>
      <c r="B14" s="56" t="s">
        <v>36</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395" t="s">
        <v>34</v>
      </c>
      <c r="AI14" s="383"/>
    </row>
    <row r="15" spans="1:37" x14ac:dyDescent="0.25">
      <c r="A15" s="1"/>
      <c r="B15" s="31" t="str">
        <f>'Start Data'!A35</f>
        <v>WP 1</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33">
        <f t="shared" ref="AH15:AH30" si="0">SUM(C15:AG15)</f>
        <v>0</v>
      </c>
      <c r="AI15" s="58">
        <f>SUM(C15:AG15)/'Start Data'!$B$15</f>
        <v>0</v>
      </c>
    </row>
    <row r="16" spans="1:37" x14ac:dyDescent="0.25">
      <c r="A16" s="1"/>
      <c r="B16" s="31" t="str">
        <f>'Start Data'!A36</f>
        <v>WP 2</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33">
        <f t="shared" si="0"/>
        <v>0</v>
      </c>
      <c r="AI16" s="58">
        <f>SUM(C16:AG16)/'Start Data'!$B$15</f>
        <v>0</v>
      </c>
    </row>
    <row r="17" spans="1:35" x14ac:dyDescent="0.25">
      <c r="A17" s="1"/>
      <c r="B17" s="31" t="str">
        <f>'Start Data'!A37</f>
        <v>WP 3</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33">
        <f t="shared" si="0"/>
        <v>0</v>
      </c>
      <c r="AI17" s="58">
        <f>SUM(C17:AG17)/'Start Data'!$B$15</f>
        <v>0</v>
      </c>
    </row>
    <row r="18" spans="1:35" x14ac:dyDescent="0.25">
      <c r="A18" s="1"/>
      <c r="B18" s="31" t="str">
        <f>'Start Data'!A38</f>
        <v>WP 4</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33">
        <f t="shared" si="0"/>
        <v>0</v>
      </c>
      <c r="AI18" s="58">
        <f>SUM(C18:AG18)/'Start Data'!$B$15</f>
        <v>0</v>
      </c>
    </row>
    <row r="19" spans="1:35" x14ac:dyDescent="0.25">
      <c r="A19" s="1"/>
      <c r="B19" s="31" t="str">
        <f>'Start Data'!A39</f>
        <v>WP 5</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33">
        <f t="shared" si="0"/>
        <v>0</v>
      </c>
      <c r="AI19" s="58">
        <f>SUM(C19:AG19)/'Start Data'!$B$15</f>
        <v>0</v>
      </c>
    </row>
    <row r="20" spans="1:35" x14ac:dyDescent="0.25">
      <c r="A20" s="1"/>
      <c r="B20" s="31" t="str">
        <f>'Start Data'!A40</f>
        <v>WP 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33">
        <f t="shared" si="0"/>
        <v>0</v>
      </c>
      <c r="AI20" s="58">
        <f>SUM(C20:AG20)/'Start Data'!$B$15</f>
        <v>0</v>
      </c>
    </row>
    <row r="21" spans="1:35" x14ac:dyDescent="0.25">
      <c r="A21" s="1"/>
      <c r="B21" s="31" t="str">
        <f>'Start Data'!A41</f>
        <v>WP 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33">
        <f t="shared" si="0"/>
        <v>0</v>
      </c>
      <c r="AI21" s="58">
        <f>SUM(C21:AG21)/'Start Data'!$B$15</f>
        <v>0</v>
      </c>
    </row>
    <row r="22" spans="1:35" x14ac:dyDescent="0.25">
      <c r="A22" s="1"/>
      <c r="B22" s="31" t="str">
        <f>'Start Data'!A42</f>
        <v>WP 8</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33">
        <f t="shared" si="0"/>
        <v>0</v>
      </c>
      <c r="AI22" s="58">
        <f>SUM(C22:AG22)/'Start Data'!$B$15</f>
        <v>0</v>
      </c>
    </row>
    <row r="23" spans="1:35" x14ac:dyDescent="0.25">
      <c r="A23" s="1"/>
      <c r="B23" s="31" t="str">
        <f>'Start Data'!A43</f>
        <v>WP 9</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33">
        <f t="shared" si="0"/>
        <v>0</v>
      </c>
      <c r="AI23" s="58">
        <f>SUM(C23:AG23)/'Start Data'!$B$15</f>
        <v>0</v>
      </c>
    </row>
    <row r="24" spans="1:35" x14ac:dyDescent="0.25">
      <c r="A24" s="1"/>
      <c r="B24" s="31" t="str">
        <f>'Start Data'!A44</f>
        <v>WP 10</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33">
        <f t="shared" si="0"/>
        <v>0</v>
      </c>
      <c r="AI24" s="58">
        <f>SUM(C24:AG24)/'Start Data'!$B$15</f>
        <v>0</v>
      </c>
    </row>
    <row r="25" spans="1:35" x14ac:dyDescent="0.25">
      <c r="A25" s="1"/>
      <c r="B25" s="31" t="str">
        <f>'Start Data'!A45</f>
        <v>WP 11</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33">
        <f t="shared" si="0"/>
        <v>0</v>
      </c>
      <c r="AI25" s="58">
        <f>SUM(C25:AG25)/'Start Data'!$B$15</f>
        <v>0</v>
      </c>
    </row>
    <row r="26" spans="1:35" x14ac:dyDescent="0.25">
      <c r="A26" s="1"/>
      <c r="B26" s="31" t="str">
        <f>'Start Data'!A46</f>
        <v>WP 12</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33">
        <f t="shared" si="0"/>
        <v>0</v>
      </c>
      <c r="AI26" s="58">
        <f>SUM(C26:AG26)/'Start Data'!$B$15</f>
        <v>0</v>
      </c>
    </row>
    <row r="27" spans="1:35" x14ac:dyDescent="0.25">
      <c r="A27" s="1"/>
      <c r="B27" s="31" t="str">
        <f>'Start Data'!A47</f>
        <v>WP 13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33">
        <f t="shared" si="0"/>
        <v>0</v>
      </c>
      <c r="AI27" s="58">
        <f>SUM(C27:AG27)/'Start Data'!$B$15</f>
        <v>0</v>
      </c>
    </row>
    <row r="28" spans="1:35" x14ac:dyDescent="0.25">
      <c r="A28" s="1"/>
      <c r="B28" s="31" t="str">
        <f>'Start Data'!A48</f>
        <v>WP 14</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33">
        <f t="shared" si="0"/>
        <v>0</v>
      </c>
      <c r="AI28" s="58">
        <f>SUM(C28:AG28)/'Start Data'!$B$15</f>
        <v>0</v>
      </c>
    </row>
    <row r="29" spans="1:35" x14ac:dyDescent="0.25">
      <c r="A29" s="1"/>
      <c r="B29" s="31" t="str">
        <f>'Start Data'!A49</f>
        <v>WP 15</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33">
        <f t="shared" si="0"/>
        <v>0</v>
      </c>
      <c r="AI29" s="58">
        <f>SUM(C29:AG29)/'Start Data'!$B$15</f>
        <v>0</v>
      </c>
    </row>
    <row r="30" spans="1:35" x14ac:dyDescent="0.25">
      <c r="A30" s="1"/>
      <c r="B30" s="32" t="s">
        <v>37</v>
      </c>
      <c r="C30" s="21">
        <f>SUM(C15:C29)</f>
        <v>0</v>
      </c>
      <c r="D30" s="21">
        <f t="shared" ref="D30:AG30" si="1">SUM(D15:D29)</f>
        <v>0</v>
      </c>
      <c r="E30" s="21">
        <f t="shared" si="1"/>
        <v>0</v>
      </c>
      <c r="F30" s="21">
        <f t="shared" si="1"/>
        <v>0</v>
      </c>
      <c r="G30" s="21">
        <f t="shared" si="1"/>
        <v>0</v>
      </c>
      <c r="H30" s="21">
        <f t="shared" si="1"/>
        <v>0</v>
      </c>
      <c r="I30" s="21">
        <f t="shared" si="1"/>
        <v>0</v>
      </c>
      <c r="J30" s="21">
        <f t="shared" si="1"/>
        <v>0</v>
      </c>
      <c r="K30" s="21">
        <f t="shared" si="1"/>
        <v>0</v>
      </c>
      <c r="L30" s="21">
        <f t="shared" si="1"/>
        <v>0</v>
      </c>
      <c r="M30" s="21">
        <f t="shared" si="1"/>
        <v>0</v>
      </c>
      <c r="N30" s="21">
        <f t="shared" si="1"/>
        <v>0</v>
      </c>
      <c r="O30" s="21">
        <f t="shared" si="1"/>
        <v>0</v>
      </c>
      <c r="P30" s="21">
        <f t="shared" si="1"/>
        <v>0</v>
      </c>
      <c r="Q30" s="21">
        <f t="shared" si="1"/>
        <v>0</v>
      </c>
      <c r="R30" s="21">
        <f t="shared" si="1"/>
        <v>0</v>
      </c>
      <c r="S30" s="21">
        <f t="shared" si="1"/>
        <v>0</v>
      </c>
      <c r="T30" s="21">
        <f t="shared" si="1"/>
        <v>0</v>
      </c>
      <c r="U30" s="21">
        <f t="shared" si="1"/>
        <v>0</v>
      </c>
      <c r="V30" s="21">
        <f t="shared" si="1"/>
        <v>0</v>
      </c>
      <c r="W30" s="21">
        <f t="shared" si="1"/>
        <v>0</v>
      </c>
      <c r="X30" s="21">
        <f t="shared" si="1"/>
        <v>0</v>
      </c>
      <c r="Y30" s="21">
        <f t="shared" si="1"/>
        <v>0</v>
      </c>
      <c r="Z30" s="21">
        <f t="shared" si="1"/>
        <v>0</v>
      </c>
      <c r="AA30" s="21">
        <f t="shared" si="1"/>
        <v>0</v>
      </c>
      <c r="AB30" s="21">
        <f t="shared" si="1"/>
        <v>0</v>
      </c>
      <c r="AC30" s="21">
        <f t="shared" si="1"/>
        <v>0</v>
      </c>
      <c r="AD30" s="21">
        <f t="shared" si="1"/>
        <v>0</v>
      </c>
      <c r="AE30" s="21">
        <f t="shared" si="1"/>
        <v>0</v>
      </c>
      <c r="AF30" s="21">
        <f t="shared" si="1"/>
        <v>0</v>
      </c>
      <c r="AG30" s="21">
        <f t="shared" si="1"/>
        <v>0</v>
      </c>
      <c r="AH30" s="33">
        <f t="shared" si="0"/>
        <v>0</v>
      </c>
      <c r="AI30" s="58">
        <f>SUM(C30:AG30)/'Start Data'!$B$15</f>
        <v>0</v>
      </c>
    </row>
    <row r="31" spans="1:35" x14ac:dyDescent="0.25">
      <c r="A31" s="1"/>
      <c r="B31" s="34"/>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5"/>
      <c r="AI31" s="2"/>
    </row>
    <row r="32" spans="1:35" x14ac:dyDescent="0.25">
      <c r="A32" s="1"/>
      <c r="B32" s="384" t="s">
        <v>38</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6"/>
      <c r="AI32" s="2"/>
    </row>
    <row r="33" spans="1:35" x14ac:dyDescent="0.25">
      <c r="A33" s="1"/>
      <c r="B33" s="387"/>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9"/>
      <c r="AI33" s="2"/>
    </row>
    <row r="34" spans="1:35" x14ac:dyDescent="0.25">
      <c r="A34" s="1"/>
      <c r="B34" s="390"/>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2"/>
      <c r="AI34" s="2"/>
    </row>
    <row r="35" spans="1:35" s="1" customFormat="1" ht="14.25" x14ac:dyDescent="0.2">
      <c r="B35" s="8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5"/>
      <c r="AI35" s="2"/>
    </row>
    <row r="36" spans="1:35" s="1" customFormat="1" ht="14.25" x14ac:dyDescent="0.2">
      <c r="B36" s="415" t="s">
        <v>132</v>
      </c>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7"/>
      <c r="AI36" s="2"/>
    </row>
    <row r="37" spans="1:35" s="1" customFormat="1" ht="14.25" x14ac:dyDescent="0.2">
      <c r="B37" s="418"/>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7"/>
      <c r="AI37" s="2"/>
    </row>
    <row r="38" spans="1:35" s="1" customFormat="1" ht="14.25" x14ac:dyDescent="0.2">
      <c r="B38" s="41" t="s">
        <v>80</v>
      </c>
      <c r="C38" s="42"/>
      <c r="D38" s="42"/>
      <c r="E38" s="42"/>
      <c r="F38" s="42"/>
      <c r="G38" s="42"/>
      <c r="H38" s="42"/>
      <c r="I38" s="42"/>
      <c r="J38" s="42"/>
      <c r="K38" s="42"/>
      <c r="L38" s="42"/>
      <c r="M38" s="42"/>
      <c r="N38" s="42"/>
      <c r="O38" s="42"/>
      <c r="P38" s="42"/>
      <c r="Q38" s="43"/>
      <c r="R38" s="37"/>
      <c r="S38" s="50" t="s">
        <v>81</v>
      </c>
      <c r="T38" s="42"/>
      <c r="U38" s="42"/>
      <c r="V38" s="42"/>
      <c r="W38" s="42"/>
      <c r="X38" s="42"/>
      <c r="Y38" s="42"/>
      <c r="Z38" s="42"/>
      <c r="AA38" s="42"/>
      <c r="AB38" s="42"/>
      <c r="AC38" s="42"/>
      <c r="AD38" s="42"/>
      <c r="AE38" s="42"/>
      <c r="AF38" s="42"/>
      <c r="AG38" s="42"/>
      <c r="AH38" s="51"/>
      <c r="AI38" s="2"/>
    </row>
    <row r="39" spans="1:35" s="1" customFormat="1" ht="14.25" x14ac:dyDescent="0.2">
      <c r="B39" s="44"/>
      <c r="C39" s="45"/>
      <c r="D39" s="45"/>
      <c r="E39" s="45"/>
      <c r="F39" s="45"/>
      <c r="G39" s="45"/>
      <c r="H39" s="45"/>
      <c r="I39" s="45"/>
      <c r="J39" s="45"/>
      <c r="K39" s="45"/>
      <c r="L39" s="45"/>
      <c r="M39" s="45"/>
      <c r="N39" s="45"/>
      <c r="O39" s="45"/>
      <c r="P39" s="45"/>
      <c r="Q39" s="46"/>
      <c r="R39" s="37"/>
      <c r="S39" s="52"/>
      <c r="T39" s="45"/>
      <c r="U39" s="45"/>
      <c r="V39" s="45"/>
      <c r="W39" s="45"/>
      <c r="X39" s="45"/>
      <c r="Y39" s="45"/>
      <c r="Z39" s="45"/>
      <c r="AA39" s="45"/>
      <c r="AB39" s="45"/>
      <c r="AC39" s="45"/>
      <c r="AD39" s="45"/>
      <c r="AE39" s="45"/>
      <c r="AF39" s="45"/>
      <c r="AG39" s="45"/>
      <c r="AH39" s="53"/>
      <c r="AI39" s="2"/>
    </row>
    <row r="40" spans="1:35" s="1" customFormat="1" ht="14.25" x14ac:dyDescent="0.2">
      <c r="B40" s="44" t="s">
        <v>79</v>
      </c>
      <c r="C40" s="45"/>
      <c r="D40" s="45"/>
      <c r="E40" s="45"/>
      <c r="F40" s="45"/>
      <c r="G40" s="45"/>
      <c r="H40" s="45"/>
      <c r="I40" s="45"/>
      <c r="J40" s="45"/>
      <c r="K40" s="45"/>
      <c r="L40" s="45"/>
      <c r="M40" s="45"/>
      <c r="N40" s="45"/>
      <c r="O40" s="45"/>
      <c r="P40" s="45"/>
      <c r="Q40" s="46"/>
      <c r="R40" s="36"/>
      <c r="S40" s="52" t="s">
        <v>79</v>
      </c>
      <c r="T40" s="45"/>
      <c r="U40" s="45"/>
      <c r="V40" s="45"/>
      <c r="W40" s="45"/>
      <c r="X40" s="45"/>
      <c r="Y40" s="45"/>
      <c r="Z40" s="45"/>
      <c r="AA40" s="45"/>
      <c r="AB40" s="45"/>
      <c r="AC40" s="45"/>
      <c r="AD40" s="45"/>
      <c r="AE40" s="45"/>
      <c r="AF40" s="45"/>
      <c r="AG40" s="45"/>
      <c r="AH40" s="53"/>
      <c r="AI40" s="2"/>
    </row>
    <row r="41" spans="1:35" s="1" customFormat="1" thickBot="1" x14ac:dyDescent="0.25">
      <c r="B41" s="47"/>
      <c r="C41" s="48"/>
      <c r="D41" s="48"/>
      <c r="E41" s="48"/>
      <c r="F41" s="48"/>
      <c r="G41" s="48"/>
      <c r="H41" s="48"/>
      <c r="I41" s="48"/>
      <c r="J41" s="48"/>
      <c r="K41" s="48"/>
      <c r="L41" s="48"/>
      <c r="M41" s="48"/>
      <c r="N41" s="48"/>
      <c r="O41" s="48"/>
      <c r="P41" s="48"/>
      <c r="Q41" s="49"/>
      <c r="R41" s="38"/>
      <c r="S41" s="54"/>
      <c r="T41" s="48"/>
      <c r="U41" s="48"/>
      <c r="V41" s="48"/>
      <c r="W41" s="48"/>
      <c r="X41" s="48"/>
      <c r="Y41" s="48"/>
      <c r="Z41" s="48"/>
      <c r="AA41" s="48"/>
      <c r="AB41" s="48"/>
      <c r="AC41" s="48"/>
      <c r="AD41" s="48"/>
      <c r="AE41" s="48"/>
      <c r="AF41" s="48"/>
      <c r="AG41" s="48"/>
      <c r="AH41" s="55"/>
      <c r="AI41" s="2"/>
    </row>
    <row r="42" spans="1:35" x14ac:dyDescent="0.25"/>
  </sheetData>
  <sheetProtection algorithmName="SHA-512" hashValue="7rEOBLzTjeFZYTH8T78ybVKnzwxrKkB591J7I29hz6hSxWW22jxMokdZL/gGABm98CU9h/jwjYQU2+tofGH+wg==" saltValue="0P27/2HsalO7yymphPmNZQ==" spinCount="100000" sheet="1" objects="1" scenarios="1"/>
  <mergeCells count="20">
    <mergeCell ref="B36:AH37"/>
    <mergeCell ref="B8:G8"/>
    <mergeCell ref="H8:K8"/>
    <mergeCell ref="B9:G9"/>
    <mergeCell ref="H9:K9"/>
    <mergeCell ref="B4:G4"/>
    <mergeCell ref="H4:K4"/>
    <mergeCell ref="B5:G5"/>
    <mergeCell ref="H5:K5"/>
    <mergeCell ref="U5:V5"/>
    <mergeCell ref="W5:X5"/>
    <mergeCell ref="B6:G6"/>
    <mergeCell ref="H6:K6"/>
    <mergeCell ref="U6:V6"/>
    <mergeCell ref="W6:X6"/>
    <mergeCell ref="B7:G7"/>
    <mergeCell ref="AI12:AI14"/>
    <mergeCell ref="B32:AH34"/>
    <mergeCell ref="AH12:AH14"/>
    <mergeCell ref="H7:K7"/>
  </mergeCells>
  <conditionalFormatting sqref="B10">
    <cfRule type="colorScale" priority="3">
      <colorScale>
        <cfvo type="min"/>
        <cfvo type="percentile" val="50"/>
        <cfvo type="max"/>
        <color rgb="FFF8696B"/>
        <color rgb="FFFFEB84"/>
        <color rgb="FF63BE7B"/>
      </colorScale>
    </cfRule>
  </conditionalFormatting>
  <conditionalFormatting sqref="C15:AG29">
    <cfRule type="cellIs" dxfId="312" priority="1" operator="greaterThan">
      <formula>10</formula>
    </cfRule>
  </conditionalFormatting>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0AF61670-31AD-43A5-B0CF-CDA69B72852B}">
            <xm:f>VLOOKUP(January!C12,Feiertage!$B$25:$B$31,1,0)</xm:f>
            <x14:dxf>
              <fill>
                <patternFill patternType="solid">
                  <fgColor theme="8" tint="0.79998168889431442"/>
                  <bgColor theme="8" tint="0.79998168889431442"/>
                </patternFill>
              </fill>
            </x14:dxf>
          </x14:cfRule>
          <x14:cfRule type="expression" priority="5" id="{8DD7B35C-FE64-41AF-AEE4-BAF15F65F3C9}">
            <xm:f>IF('Start Data'!$B$3=Feiertage!$Q$2,VLOOKUP(January!C12,Feiertage!$Q$3:$Q$21,1,0),0)</xm:f>
            <x14:dxf>
              <fill>
                <patternFill patternType="solid">
                  <fgColor theme="8" tint="0.79998168889431442"/>
                  <bgColor theme="8" tint="0.79998168889431442"/>
                </patternFill>
              </fill>
            </x14:dxf>
          </x14:cfRule>
          <x14:cfRule type="expression" priority="6" id="{E11408B3-F5EF-4FDA-BBF5-385B1CC94F44}">
            <xm:f>IF('Start Data'!$B$3=Feiertage!$P$2,VLOOKUP(January!C12,Feiertage!$P$3:$P$21,1,0),0)</xm:f>
            <x14:dxf>
              <fill>
                <patternFill patternType="solid">
                  <fgColor theme="8" tint="0.79998168889431442"/>
                  <bgColor theme="8" tint="0.79998168889431442"/>
                </patternFill>
              </fill>
            </x14:dxf>
          </x14:cfRule>
          <x14:cfRule type="expression" priority="7" id="{EF75BF74-1B4F-494B-9665-CC3090DD7251}">
            <xm:f>IF('Start Data'!$B$3=Feiertage!$O$2,VLOOKUP(January!C12,Feiertage!$O$3:$O$21,1,0),0)</xm:f>
            <x14:dxf>
              <fill>
                <patternFill patternType="solid">
                  <fgColor theme="8" tint="0.79998168889431442"/>
                  <bgColor theme="8" tint="0.79998168889431442"/>
                </patternFill>
              </fill>
            </x14:dxf>
          </x14:cfRule>
          <x14:cfRule type="expression" priority="8" id="{D75D62FD-C5E5-4A63-B34C-CCA64EAF664B}">
            <xm:f>IF('Start Data'!$B$3=Feiertage!$N$2,VLOOKUP(January!C12,Feiertage!$N$3:$N$21,1,0),0)</xm:f>
            <x14:dxf>
              <fill>
                <patternFill patternType="solid">
                  <fgColor theme="8" tint="0.79998168889431442"/>
                  <bgColor theme="8" tint="0.79998168889431442"/>
                </patternFill>
              </fill>
            </x14:dxf>
          </x14:cfRule>
          <x14:cfRule type="expression" priority="9" id="{20EBB0CB-10EC-400F-9D09-31B1FF909866}">
            <xm:f>IF('Start Data'!$B$3=Feiertage!$M$2,VLOOKUP(January!C12,Feiertage!$M$3:$M$21,1,0),0)</xm:f>
            <x14:dxf>
              <fill>
                <patternFill patternType="solid">
                  <fgColor theme="8" tint="0.79998168889431442"/>
                  <bgColor theme="8" tint="0.79998168889431442"/>
                </patternFill>
              </fill>
            </x14:dxf>
          </x14:cfRule>
          <x14:cfRule type="expression" priority="10" id="{98950F44-CA3B-44A8-940C-56AE8DCA14CE}">
            <xm:f>IF('Start Data'!$B$3=Feiertage!$L$2,VLOOKUP(January!C12,Feiertage!$L$3:$L$21,1,0),0)</xm:f>
            <x14:dxf>
              <fill>
                <patternFill patternType="solid">
                  <fgColor theme="8" tint="0.79998168889431442"/>
                  <bgColor theme="8" tint="0.79998168889431442"/>
                </patternFill>
              </fill>
            </x14:dxf>
          </x14:cfRule>
          <x14:cfRule type="expression" priority="11" id="{7FFA17BE-4BFC-44E2-983A-79F773C70DE7}">
            <xm:f>IF('Start Data'!$B$3=Feiertage!$K$2,VLOOKUP(January!C12,Feiertage!$K$3:$K$21,1,0),0)</xm:f>
            <x14:dxf>
              <fill>
                <patternFill patternType="solid">
                  <fgColor theme="8" tint="0.79998168889431442"/>
                  <bgColor theme="8" tint="0.79998168889431442"/>
                </patternFill>
              </fill>
            </x14:dxf>
          </x14:cfRule>
          <x14:cfRule type="expression" priority="12" id="{5DB2A537-44FD-417B-A333-C61604EFA714}">
            <xm:f>IF('Start Data'!$B$3=Feiertage!$J$2,VLOOKUP(January!C12,Feiertage!$J$3:$J$21,1,0),0)</xm:f>
            <x14:dxf>
              <fill>
                <patternFill patternType="solid">
                  <fgColor theme="8" tint="0.79998168889431442"/>
                  <bgColor theme="8" tint="0.79998168889431442"/>
                </patternFill>
              </fill>
            </x14:dxf>
          </x14:cfRule>
          <x14:cfRule type="expression" priority="13" id="{83969F8D-9665-49AB-BB38-DCBB7F41D3B1}">
            <xm:f>IF('Start Data'!$B$3=Feiertage!$I$2,VLOOKUP(January!C12,Feiertage!$I$3:$I$21,1,0),0)</xm:f>
            <x14:dxf>
              <fill>
                <patternFill patternType="solid">
                  <fgColor theme="8" tint="0.79998168889431442"/>
                  <bgColor theme="8" tint="0.79998168889431442"/>
                </patternFill>
              </fill>
            </x14:dxf>
          </x14:cfRule>
          <x14:cfRule type="expression" priority="14" id="{A22D3DC1-A064-48AE-94F2-276F7E90E576}">
            <xm:f>IF('Start Data'!$B$3=Feiertage!$H$2,VLOOKUP(January!C12,Feiertage!$H$3:$H$21,1,0),0)</xm:f>
            <x14:dxf>
              <fill>
                <patternFill patternType="solid">
                  <fgColor theme="8" tint="0.79998168889431442"/>
                  <bgColor theme="8" tint="0.79998168889431442"/>
                </patternFill>
              </fill>
            </x14:dxf>
          </x14:cfRule>
          <x14:cfRule type="expression" priority="15" id="{98D8371E-7525-4538-94C7-6223EA9FCFB1}">
            <xm:f>IF('Start Data'!$B$3=Feiertage!$G$2,VLOOKUP(January!C12,Feiertage!$G$3:$G$21,1,0),0)</xm:f>
            <x14:dxf>
              <fill>
                <patternFill patternType="solid">
                  <fgColor theme="8" tint="0.79998168889431442"/>
                  <bgColor theme="8" tint="0.79998168889431442"/>
                </patternFill>
              </fill>
            </x14:dxf>
          </x14:cfRule>
          <x14:cfRule type="expression" priority="16" id="{0587A6E8-D35B-4164-A019-30AE6CD19FB7}">
            <xm:f>IF('Start Data'!$B$3=Feiertage!$F$2,VLOOKUP(January!C12,Feiertage!$F$3:$F$21,1,0),0)</xm:f>
            <x14:dxf>
              <fill>
                <patternFill patternType="solid">
                  <fgColor theme="8" tint="0.79998168889431442"/>
                  <bgColor theme="8" tint="0.79998168889431442"/>
                </patternFill>
              </fill>
            </x14:dxf>
          </x14:cfRule>
          <x14:cfRule type="expression" priority="17" id="{AFF09D88-35EB-4E69-9C9D-D1C0CA0A0811}">
            <xm:f>IF('Start Data'!$B$3=Feiertage!$E$2,VLOOKUP(January!C12,Feiertage!$E$3:$E$21,1,0),0)</xm:f>
            <x14:dxf>
              <fill>
                <patternFill patternType="solid">
                  <fgColor theme="8" tint="0.79998168889431442"/>
                  <bgColor theme="8" tint="0.79998168889431442"/>
                </patternFill>
              </fill>
            </x14:dxf>
          </x14:cfRule>
          <x14:cfRule type="expression" priority="18" id="{CD8CEECE-64D2-4C17-8264-9D4E38F4BB97}">
            <xm:f>IF('Start Data'!$B$3=Feiertage!$D$2,VLOOKUP(January!C12,Feiertage!$D$3:$D$21,1,0),0)</xm:f>
            <x14:dxf>
              <fill>
                <patternFill patternType="solid">
                  <fgColor theme="8" tint="0.79998168889431442"/>
                  <bgColor theme="8" tint="0.79998168889431442"/>
                </patternFill>
              </fill>
            </x14:dxf>
          </x14:cfRule>
          <x14:cfRule type="expression" priority="19" id="{39D18D8F-F34C-4593-806A-731A724675C7}">
            <xm:f>IF('Start Data'!$B$3=Feiertage!$B$2,VLOOKUP(January!C12,Feiertage!$B$3:$B$21,1,0),0)</xm:f>
            <x14:dxf>
              <fill>
                <patternFill patternType="solid">
                  <fgColor theme="8" tint="0.79998168889431442"/>
                  <bgColor theme="8" tint="0.79998168889431442"/>
                </patternFill>
              </fill>
            </x14:dxf>
          </x14:cfRule>
          <x14:cfRule type="expression" priority="20" id="{A65F1449-A4BC-4777-893C-FA780F4D8D8A}">
            <xm:f>IF('Start Data'!$B$3=Feiertage!$C$2,VLOOKUP(January!C12,Feiertage!$C$3:$C$21,1,0),0)</xm:f>
            <x14:dxf>
              <fill>
                <patternFill patternType="solid">
                  <fgColor theme="8" tint="0.79998168889431442"/>
                  <bgColor theme="8" tint="0.79998168889431442"/>
                </patternFill>
              </fill>
            </x14:dxf>
          </x14:cfRule>
          <x14:cfRule type="expression" priority="21" id="{61E3C358-15A7-4E09-8522-AAA100B8E5FB}">
            <xm:f>WEEKDAY(January!C12,2)&gt;5</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2" id="{9CDFDD7A-A31F-40EA-99BA-98150064F85D}">
            <xm:f>AND(January!$C$13&gt;='Start Data'!$D35,January!$C$13&lt;='Start Data'!$E35,'Start Data'!$F35="x")</xm:f>
            <x14:dxf>
              <fill>
                <patternFill patternType="solid">
                  <fgColor indexed="26"/>
                  <bgColor indexed="26"/>
                </patternFill>
              </fill>
            </x14:dxf>
          </x14:cfRule>
          <xm:sqref>C15:AG29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1"/>
  <sheetViews>
    <sheetView showGridLines="0" topLeftCell="A7" zoomScaleNormal="100" workbookViewId="0">
      <selection activeCell="S12" sqref="S12"/>
    </sheetView>
  </sheetViews>
  <sheetFormatPr baseColWidth="10" defaultColWidth="11.28515625" defaultRowHeight="14.25" x14ac:dyDescent="0.2"/>
  <cols>
    <col min="1" max="1" width="2.7109375" style="121" customWidth="1"/>
    <col min="2" max="2" width="12.85546875" style="121" customWidth="1"/>
    <col min="3" max="33" width="5" style="121" customWidth="1"/>
    <col min="34" max="34" width="8.140625" style="121" customWidth="1"/>
    <col min="35" max="35" width="6.7109375" style="121" customWidth="1"/>
    <col min="36" max="16384" width="11.28515625" style="121"/>
  </cols>
  <sheetData>
    <row r="1" spans="2:38" ht="15" thickBot="1" x14ac:dyDescent="0.25">
      <c r="B1" s="161" t="s">
        <v>160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2:38" ht="18" customHeight="1" x14ac:dyDescent="0.2">
      <c r="B2" s="162" t="s">
        <v>76</v>
      </c>
      <c r="C2" s="163"/>
      <c r="D2" s="163"/>
      <c r="E2" s="163"/>
      <c r="F2" s="163"/>
      <c r="G2" s="163"/>
      <c r="H2" s="163"/>
      <c r="I2" s="163"/>
      <c r="J2" s="163"/>
      <c r="K2" s="163"/>
      <c r="L2" s="163"/>
      <c r="M2" s="163"/>
      <c r="N2" s="163"/>
      <c r="O2" s="163"/>
      <c r="P2" s="163"/>
      <c r="Q2" s="163"/>
      <c r="R2" s="163"/>
      <c r="S2" s="163"/>
      <c r="T2" s="163"/>
      <c r="U2" s="187"/>
      <c r="V2" s="187"/>
      <c r="W2" s="187"/>
      <c r="X2" s="187"/>
      <c r="Y2" s="187"/>
      <c r="Z2" s="187"/>
      <c r="AA2" s="187"/>
      <c r="AB2" s="187"/>
      <c r="AC2" s="187"/>
      <c r="AD2" s="163"/>
      <c r="AE2" s="163"/>
      <c r="AF2" s="163"/>
      <c r="AG2" s="163"/>
      <c r="AH2" s="164"/>
      <c r="AI2" s="24"/>
    </row>
    <row r="3" spans="2:38" ht="14.25" customHeight="1" thickBot="1" x14ac:dyDescent="0.25">
      <c r="B3" s="165"/>
      <c r="C3" s="166"/>
      <c r="D3" s="166"/>
      <c r="E3" s="166"/>
      <c r="F3" s="166"/>
      <c r="G3" s="166"/>
      <c r="H3" s="166"/>
      <c r="I3" s="166"/>
      <c r="J3" s="166"/>
      <c r="K3" s="166"/>
      <c r="L3" s="166"/>
      <c r="M3" s="166"/>
      <c r="N3" s="166"/>
      <c r="O3" s="166"/>
      <c r="P3" s="166"/>
      <c r="Q3" s="166"/>
      <c r="R3" s="166"/>
      <c r="S3" s="166"/>
      <c r="T3" s="166"/>
      <c r="U3" s="188"/>
      <c r="V3" s="188"/>
      <c r="W3" s="188"/>
      <c r="X3" s="188"/>
      <c r="Y3" s="188"/>
      <c r="Z3" s="188"/>
      <c r="AA3" s="188"/>
      <c r="AB3" s="188"/>
      <c r="AC3" s="188"/>
      <c r="AD3" s="166"/>
      <c r="AE3" s="166"/>
      <c r="AF3" s="166"/>
      <c r="AG3" s="166"/>
      <c r="AH3" s="167"/>
      <c r="AI3" s="122"/>
    </row>
    <row r="4" spans="2:38" ht="15.75" x14ac:dyDescent="0.25">
      <c r="B4" s="445" t="s">
        <v>82</v>
      </c>
      <c r="C4" s="446"/>
      <c r="D4" s="446"/>
      <c r="E4" s="446"/>
      <c r="F4" s="446"/>
      <c r="G4" s="447"/>
      <c r="H4" s="448">
        <f>'Start Data'!$B$7</f>
        <v>0</v>
      </c>
      <c r="I4" s="449"/>
      <c r="J4" s="449"/>
      <c r="K4" s="449"/>
      <c r="L4" s="168"/>
      <c r="M4" s="169"/>
      <c r="N4" s="169"/>
      <c r="O4" s="169"/>
      <c r="P4" s="169"/>
      <c r="Q4" s="169"/>
      <c r="R4" s="169"/>
      <c r="S4" s="169"/>
      <c r="T4" s="169"/>
      <c r="U4" s="169"/>
      <c r="V4" s="169"/>
      <c r="W4" s="169"/>
      <c r="X4" s="169"/>
      <c r="Y4" s="169"/>
      <c r="Z4" s="169"/>
      <c r="AA4" s="169"/>
      <c r="AB4" s="169"/>
      <c r="AC4" s="169"/>
      <c r="AD4" s="189"/>
      <c r="AE4" s="189"/>
      <c r="AF4" s="189"/>
      <c r="AG4" s="189"/>
      <c r="AH4" s="170"/>
      <c r="AJ4" s="22"/>
      <c r="AL4" s="22"/>
    </row>
    <row r="5" spans="2:38" ht="15.75" x14ac:dyDescent="0.25">
      <c r="B5" s="450" t="s">
        <v>83</v>
      </c>
      <c r="C5" s="451"/>
      <c r="D5" s="451"/>
      <c r="E5" s="451"/>
      <c r="F5" s="451"/>
      <c r="G5" s="452"/>
      <c r="H5" s="453">
        <f>'Start Data'!$B$8</f>
        <v>0</v>
      </c>
      <c r="I5" s="454"/>
      <c r="J5" s="454"/>
      <c r="K5" s="454"/>
      <c r="L5" s="173"/>
      <c r="M5" s="171"/>
      <c r="N5" s="171"/>
      <c r="O5" s="171"/>
      <c r="P5" s="171"/>
      <c r="Q5" s="171"/>
      <c r="R5" s="171"/>
      <c r="S5" s="171"/>
      <c r="T5" s="171"/>
      <c r="U5" s="455" t="s">
        <v>86</v>
      </c>
      <c r="V5" s="456"/>
      <c r="W5" s="457">
        <f>'Start Data'!$B$4</f>
        <v>0</v>
      </c>
      <c r="X5" s="456"/>
      <c r="Y5" s="190"/>
      <c r="Z5" s="171"/>
      <c r="AA5" s="171"/>
      <c r="AB5" s="171"/>
      <c r="AC5" s="171"/>
      <c r="AD5" s="171"/>
      <c r="AE5" s="171"/>
      <c r="AF5" s="171"/>
      <c r="AG5" s="172"/>
      <c r="AH5" s="191"/>
      <c r="AI5" s="24"/>
      <c r="AJ5" s="22"/>
      <c r="AL5" s="22"/>
    </row>
    <row r="6" spans="2:38" ht="15.75" x14ac:dyDescent="0.25">
      <c r="B6" s="450" t="s">
        <v>136</v>
      </c>
      <c r="C6" s="451"/>
      <c r="D6" s="451"/>
      <c r="E6" s="451"/>
      <c r="F6" s="451"/>
      <c r="G6" s="452"/>
      <c r="H6" s="458">
        <f>'Start Data'!$B$9</f>
        <v>0</v>
      </c>
      <c r="I6" s="459"/>
      <c r="J6" s="459"/>
      <c r="K6" s="460"/>
      <c r="L6" s="173"/>
      <c r="M6" s="171"/>
      <c r="N6" s="171"/>
      <c r="O6" s="171"/>
      <c r="P6" s="171"/>
      <c r="Q6" s="171"/>
      <c r="R6" s="171"/>
      <c r="S6" s="171"/>
      <c r="T6" s="171"/>
      <c r="U6" s="461" t="s">
        <v>85</v>
      </c>
      <c r="V6" s="456"/>
      <c r="W6" s="462" t="s">
        <v>32</v>
      </c>
      <c r="X6" s="463"/>
      <c r="Y6" s="192"/>
      <c r="Z6" s="175"/>
      <c r="AA6" s="174"/>
      <c r="AB6" s="174"/>
      <c r="AC6" s="174"/>
      <c r="AD6" s="176"/>
      <c r="AE6" s="177"/>
      <c r="AF6" s="178"/>
      <c r="AG6" s="172"/>
      <c r="AH6" s="191"/>
      <c r="AI6" s="24"/>
      <c r="AJ6" s="22"/>
      <c r="AL6" s="22"/>
    </row>
    <row r="7" spans="2:38" ht="15.75" customHeight="1" x14ac:dyDescent="0.25">
      <c r="B7" s="450" t="s">
        <v>134</v>
      </c>
      <c r="C7" s="451"/>
      <c r="D7" s="451"/>
      <c r="E7" s="451"/>
      <c r="F7" s="451"/>
      <c r="G7" s="452"/>
      <c r="H7" s="453">
        <f>'Start Data'!$B$10</f>
        <v>0</v>
      </c>
      <c r="I7" s="454"/>
      <c r="J7" s="454"/>
      <c r="K7" s="454"/>
      <c r="L7" s="173"/>
      <c r="M7" s="179"/>
      <c r="N7" s="171"/>
      <c r="O7" s="171"/>
      <c r="P7" s="171"/>
      <c r="Q7" s="171"/>
      <c r="R7" s="180"/>
      <c r="S7" s="178"/>
      <c r="T7" s="178"/>
      <c r="U7" s="171"/>
      <c r="V7" s="181"/>
      <c r="W7" s="181"/>
      <c r="X7" s="181"/>
      <c r="Y7" s="181"/>
      <c r="Z7" s="171"/>
      <c r="AA7" s="171"/>
      <c r="AB7" s="171"/>
      <c r="AC7" s="171"/>
      <c r="AD7" s="179"/>
      <c r="AE7" s="179"/>
      <c r="AF7" s="179"/>
      <c r="AG7" s="179"/>
      <c r="AH7" s="193"/>
      <c r="AI7" s="24"/>
      <c r="AJ7" s="22"/>
      <c r="AL7" s="22"/>
    </row>
    <row r="8" spans="2:38" ht="15.75" customHeight="1" x14ac:dyDescent="0.25">
      <c r="B8" s="450" t="s">
        <v>137</v>
      </c>
      <c r="C8" s="451"/>
      <c r="D8" s="451"/>
      <c r="E8" s="451"/>
      <c r="F8" s="451"/>
      <c r="G8" s="452"/>
      <c r="H8" s="453">
        <f>'Start Data'!B11</f>
        <v>0</v>
      </c>
      <c r="I8" s="454"/>
      <c r="J8" s="454"/>
      <c r="K8" s="454"/>
      <c r="L8" s="182"/>
      <c r="M8" s="173"/>
      <c r="N8" s="171"/>
      <c r="O8" s="171"/>
      <c r="P8" s="171"/>
      <c r="Q8" s="171"/>
      <c r="R8" s="171"/>
      <c r="S8" s="171"/>
      <c r="T8" s="171"/>
      <c r="U8" s="176"/>
      <c r="V8" s="176"/>
      <c r="W8" s="176"/>
      <c r="X8" s="176"/>
      <c r="Y8" s="176"/>
      <c r="Z8" s="173"/>
      <c r="AA8" s="173"/>
      <c r="AB8" s="173"/>
      <c r="AC8" s="173"/>
      <c r="AD8" s="183"/>
      <c r="AE8" s="183"/>
      <c r="AF8" s="183"/>
      <c r="AG8" s="183"/>
      <c r="AH8" s="194"/>
      <c r="AI8" s="123"/>
      <c r="AJ8" s="22"/>
      <c r="AL8" s="22"/>
    </row>
    <row r="9" spans="2:38" ht="16.5" customHeight="1" thickBot="1" x14ac:dyDescent="0.3">
      <c r="B9" s="423" t="s">
        <v>142</v>
      </c>
      <c r="C9" s="424"/>
      <c r="D9" s="424"/>
      <c r="E9" s="424"/>
      <c r="F9" s="424"/>
      <c r="G9" s="425"/>
      <c r="H9" s="464">
        <f>'Start Data'!$B$12</f>
        <v>0</v>
      </c>
      <c r="I9" s="465"/>
      <c r="J9" s="465"/>
      <c r="K9" s="465"/>
      <c r="L9" s="184"/>
      <c r="M9" s="185"/>
      <c r="N9" s="186"/>
      <c r="O9" s="186"/>
      <c r="P9" s="186"/>
      <c r="Q9" s="186"/>
      <c r="R9" s="186"/>
      <c r="S9" s="186"/>
      <c r="T9" s="195"/>
      <c r="U9" s="195"/>
      <c r="V9" s="195"/>
      <c r="W9" s="195"/>
      <c r="X9" s="195"/>
      <c r="Y9" s="195"/>
      <c r="Z9" s="195"/>
      <c r="AA9" s="195"/>
      <c r="AB9" s="195"/>
      <c r="AC9" s="195"/>
      <c r="AD9" s="195"/>
      <c r="AE9" s="195"/>
      <c r="AF9" s="195"/>
      <c r="AG9" s="195"/>
      <c r="AH9" s="196"/>
      <c r="AI9" s="124"/>
      <c r="AJ9" s="27"/>
      <c r="AL9" s="22"/>
    </row>
    <row r="10" spans="2:38" ht="18.75" x14ac:dyDescent="0.3">
      <c r="B10" s="438" t="str">
        <f>IF(Instructions!C2="Yes","","Before starting completing the hours, please confirm that you have read the instructions in the sheet INSTRUCTIONS.")</f>
        <v>Before starting completing the hours, please confirm that you have read the instructions in the sheet INSTRUCTIONS.</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40"/>
      <c r="AI10" s="27"/>
      <c r="AJ10" s="22"/>
    </row>
    <row r="11" spans="2:38" ht="15" x14ac:dyDescent="0.25">
      <c r="B11" s="125" t="s">
        <v>99</v>
      </c>
      <c r="C11" s="126"/>
      <c r="D11" s="126"/>
      <c r="E11" s="126"/>
      <c r="F11" s="126"/>
      <c r="G11" s="126"/>
      <c r="H11" s="126"/>
      <c r="I11" s="126"/>
      <c r="J11" s="126"/>
      <c r="K11" s="126"/>
      <c r="L11" s="126"/>
      <c r="M11" s="126"/>
      <c r="N11" s="126"/>
      <c r="O11" s="126"/>
      <c r="P11" s="27"/>
      <c r="Q11" s="27"/>
      <c r="R11" s="27"/>
      <c r="S11" s="27"/>
      <c r="T11" s="27"/>
      <c r="U11" s="27"/>
      <c r="V11" s="27"/>
      <c r="W11" s="27"/>
      <c r="X11" s="27"/>
      <c r="Y11" s="27"/>
      <c r="Z11" s="27"/>
      <c r="AA11" s="27"/>
      <c r="AB11" s="27"/>
      <c r="AC11" s="27"/>
      <c r="AD11" s="27"/>
      <c r="AE11" s="27"/>
      <c r="AF11" s="27"/>
      <c r="AG11" s="27"/>
      <c r="AH11" s="127"/>
      <c r="AI11" s="128"/>
      <c r="AJ11" s="22"/>
    </row>
    <row r="12" spans="2:38" ht="15" customHeight="1" x14ac:dyDescent="0.25">
      <c r="B12" s="203" t="s">
        <v>33</v>
      </c>
      <c r="C12" s="204">
        <f>Jahresübersicht!B5</f>
        <v>1</v>
      </c>
      <c r="D12" s="204">
        <f>Jahresübersicht!C5</f>
        <v>2</v>
      </c>
      <c r="E12" s="204">
        <f>Jahresübersicht!D5</f>
        <v>3</v>
      </c>
      <c r="F12" s="204">
        <f>Jahresübersicht!E5</f>
        <v>4</v>
      </c>
      <c r="G12" s="204">
        <f>Jahresübersicht!F5</f>
        <v>5</v>
      </c>
      <c r="H12" s="204">
        <f>Jahresübersicht!G5</f>
        <v>6</v>
      </c>
      <c r="I12" s="204">
        <f>Jahresübersicht!H5</f>
        <v>7</v>
      </c>
      <c r="J12" s="204">
        <f>Jahresübersicht!I5</f>
        <v>8</v>
      </c>
      <c r="K12" s="204">
        <f>Jahresübersicht!J5</f>
        <v>9</v>
      </c>
      <c r="L12" s="204">
        <f>Jahresübersicht!K5</f>
        <v>10</v>
      </c>
      <c r="M12" s="204">
        <f>Jahresübersicht!L5</f>
        <v>11</v>
      </c>
      <c r="N12" s="204">
        <f>Jahresübersicht!M5</f>
        <v>12</v>
      </c>
      <c r="O12" s="204">
        <f>Jahresübersicht!N5</f>
        <v>13</v>
      </c>
      <c r="P12" s="204">
        <f>Jahresübersicht!O5</f>
        <v>14</v>
      </c>
      <c r="Q12" s="204">
        <f>Jahresübersicht!P5</f>
        <v>15</v>
      </c>
      <c r="R12" s="204">
        <f>Jahresübersicht!Q5</f>
        <v>16</v>
      </c>
      <c r="S12" s="204">
        <f>Jahresübersicht!R5</f>
        <v>17</v>
      </c>
      <c r="T12" s="204">
        <f>Jahresübersicht!S5</f>
        <v>18</v>
      </c>
      <c r="U12" s="204">
        <f>Jahresübersicht!T5</f>
        <v>19</v>
      </c>
      <c r="V12" s="204">
        <f>Jahresübersicht!U5</f>
        <v>20</v>
      </c>
      <c r="W12" s="204">
        <f>Jahresübersicht!V5</f>
        <v>21</v>
      </c>
      <c r="X12" s="204">
        <f>Jahresübersicht!W5</f>
        <v>22</v>
      </c>
      <c r="Y12" s="204">
        <f>Jahresübersicht!X5</f>
        <v>23</v>
      </c>
      <c r="Z12" s="204">
        <f>Jahresübersicht!Y5</f>
        <v>24</v>
      </c>
      <c r="AA12" s="204">
        <f>Jahresübersicht!Z5</f>
        <v>25</v>
      </c>
      <c r="AB12" s="204">
        <f>Jahresübersicht!AA5</f>
        <v>26</v>
      </c>
      <c r="AC12" s="204">
        <f>Jahresübersicht!AB5</f>
        <v>27</v>
      </c>
      <c r="AD12" s="204">
        <f>Jahresübersicht!AC5</f>
        <v>28</v>
      </c>
      <c r="AE12" s="204">
        <f>Jahresübersicht!AD5</f>
        <v>29</v>
      </c>
      <c r="AF12" s="204">
        <f>Jahresübersicht!AE5</f>
        <v>30</v>
      </c>
      <c r="AG12" s="204">
        <f>Jahresübersicht!AF5</f>
        <v>31</v>
      </c>
      <c r="AH12" s="426" t="s">
        <v>78</v>
      </c>
      <c r="AI12" s="426" t="s">
        <v>77</v>
      </c>
    </row>
    <row r="13" spans="2:38" ht="15" x14ac:dyDescent="0.25">
      <c r="B13" s="203" t="s">
        <v>35</v>
      </c>
      <c r="C13" s="205">
        <f>Jahresübersicht!B6</f>
        <v>1</v>
      </c>
      <c r="D13" s="205">
        <f>Jahresübersicht!C6</f>
        <v>2</v>
      </c>
      <c r="E13" s="205">
        <f>Jahresübersicht!D6</f>
        <v>3</v>
      </c>
      <c r="F13" s="205">
        <f>Jahresübersicht!E6</f>
        <v>4</v>
      </c>
      <c r="G13" s="205">
        <f>Jahresübersicht!F6</f>
        <v>5</v>
      </c>
      <c r="H13" s="205">
        <f>Jahresübersicht!G6</f>
        <v>6</v>
      </c>
      <c r="I13" s="205">
        <f>Jahresübersicht!H6</f>
        <v>7</v>
      </c>
      <c r="J13" s="205">
        <f>Jahresübersicht!I6</f>
        <v>8</v>
      </c>
      <c r="K13" s="205">
        <f>Jahresübersicht!J6</f>
        <v>9</v>
      </c>
      <c r="L13" s="205">
        <f>Jahresübersicht!K6</f>
        <v>10</v>
      </c>
      <c r="M13" s="205">
        <f>Jahresübersicht!L6</f>
        <v>11</v>
      </c>
      <c r="N13" s="205">
        <f>Jahresübersicht!M6</f>
        <v>12</v>
      </c>
      <c r="O13" s="205">
        <f>Jahresübersicht!N6</f>
        <v>13</v>
      </c>
      <c r="P13" s="205">
        <f>Jahresübersicht!O6</f>
        <v>14</v>
      </c>
      <c r="Q13" s="205">
        <f>Jahresübersicht!P6</f>
        <v>15</v>
      </c>
      <c r="R13" s="205">
        <f>Jahresübersicht!Q6</f>
        <v>16</v>
      </c>
      <c r="S13" s="205">
        <f>Jahresübersicht!R6</f>
        <v>17</v>
      </c>
      <c r="T13" s="205">
        <f>Jahresübersicht!S6</f>
        <v>18</v>
      </c>
      <c r="U13" s="205">
        <f>Jahresübersicht!T6</f>
        <v>19</v>
      </c>
      <c r="V13" s="205">
        <f>Jahresübersicht!U6</f>
        <v>20</v>
      </c>
      <c r="W13" s="205">
        <f>Jahresübersicht!V6</f>
        <v>21</v>
      </c>
      <c r="X13" s="205">
        <f>Jahresübersicht!W6</f>
        <v>22</v>
      </c>
      <c r="Y13" s="205">
        <f>Jahresübersicht!X6</f>
        <v>23</v>
      </c>
      <c r="Z13" s="205">
        <f>Jahresübersicht!Y6</f>
        <v>24</v>
      </c>
      <c r="AA13" s="205">
        <f>Jahresübersicht!Z6</f>
        <v>25</v>
      </c>
      <c r="AB13" s="205">
        <f>Jahresübersicht!AA6</f>
        <v>26</v>
      </c>
      <c r="AC13" s="205">
        <f>Jahresübersicht!AB6</f>
        <v>27</v>
      </c>
      <c r="AD13" s="205">
        <f>Jahresübersicht!AC6</f>
        <v>28</v>
      </c>
      <c r="AE13" s="205">
        <f>Jahresübersicht!AD6</f>
        <v>29</v>
      </c>
      <c r="AF13" s="205">
        <f>Jahresübersicht!AE6</f>
        <v>30</v>
      </c>
      <c r="AG13" s="205">
        <f>Jahresübersicht!AF6</f>
        <v>31</v>
      </c>
      <c r="AH13" s="427"/>
      <c r="AI13" s="427"/>
    </row>
    <row r="14" spans="2:38" ht="25.5" x14ac:dyDescent="0.2">
      <c r="B14" s="106"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28" t="s">
        <v>34</v>
      </c>
      <c r="AI14" s="428"/>
    </row>
    <row r="15" spans="2:38" x14ac:dyDescent="0.2">
      <c r="B15" s="107"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6" t="e">
        <f>SUM(C15:AG15)/'Start Data'!$B$14</f>
        <v>#DIV/0!</v>
      </c>
    </row>
    <row r="16" spans="2:38" x14ac:dyDescent="0.2">
      <c r="B16" s="107"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
      <c r="B17" s="107"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
      <c r="B18" s="107"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
      <c r="B19" s="107"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
      <c r="B20" s="107"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
      <c r="B21" s="107"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
      <c r="B22" s="107"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
      <c r="B23" s="107"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
      <c r="B24" s="107"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
      <c r="B25" s="107"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
      <c r="B26" s="107"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
      <c r="B27" s="107"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
      <c r="B28" s="107"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
      <c r="B29" s="107"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122"/>
    </row>
    <row r="32" spans="2:35" x14ac:dyDescent="0.2">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122"/>
    </row>
    <row r="33" spans="2:35" x14ac:dyDescent="0.2">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122"/>
    </row>
    <row r="34" spans="2:35" x14ac:dyDescent="0.2">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122"/>
    </row>
    <row r="35" spans="2:35" x14ac:dyDescent="0.2">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200"/>
      <c r="AI35" s="122"/>
    </row>
    <row r="36" spans="2:35" x14ac:dyDescent="0.2">
      <c r="B36" s="441" t="s">
        <v>132</v>
      </c>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c r="AI36" s="122"/>
    </row>
    <row r="37" spans="2:35" x14ac:dyDescent="0.2">
      <c r="B37" s="444"/>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3"/>
      <c r="AI37" s="122"/>
    </row>
    <row r="38" spans="2:35" x14ac:dyDescent="0.2">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122"/>
    </row>
    <row r="39" spans="2:35" x14ac:dyDescent="0.2">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122"/>
    </row>
    <row r="40" spans="2:35" x14ac:dyDescent="0.2">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c r="AI40" s="122"/>
    </row>
    <row r="41" spans="2:35" ht="15" thickBot="1" x14ac:dyDescent="0.25">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c r="AI41" s="122"/>
    </row>
  </sheetData>
  <sheetProtection algorithmName="SHA-512" hashValue="ydal7U13II1UQB+CzHGCSzcWkf11oJhv/QCZbdyx9+gbqn7pVme1o7cJGe+LhOarajtFZVDeVW+5TQ9WFpWRCQ==" saltValue="58B7dtiHOnlCSzTuZHmnTg=="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H8:K8"/>
    <mergeCell ref="H9:K9"/>
    <mergeCell ref="B8:G8"/>
    <mergeCell ref="B9:G9"/>
    <mergeCell ref="AH12:AH14"/>
    <mergeCell ref="AI12:AI14"/>
    <mergeCell ref="B32:AH34"/>
    <mergeCell ref="B10:AH10"/>
  </mergeCells>
  <conditionalFormatting sqref="C12:AG13">
    <cfRule type="expression" dxfId="292" priority="27">
      <formula>WEEKDAY(C12,2)&gt;5</formula>
    </cfRule>
  </conditionalFormatting>
  <conditionalFormatting sqref="C15:AG29">
    <cfRule type="cellIs" dxfId="291" priority="1" operator="greaterThan">
      <formula>10</formula>
    </cfRule>
  </conditionalFormatting>
  <pageMargins left="0.70866141732283472" right="0.70866141732283472" top="0.78740157480314954" bottom="0.78740157480314954" header="0.31496062992125984" footer="0.31496062992125984"/>
  <pageSetup paperSize="9" scale="71" orientation="landscape" r:id="rId1"/>
  <headerFooter>
    <oddHeader>&amp;L&amp;"Arial,Fett"&amp;12TIME RECORDING FOR AN EU GRANT</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 id="{0070008A-00CB-47E6-88BA-00D900FF00B3}">
            <xm:f>VLOOKUP(C12,Feiertage!$B$25:$B$31,1,0)</xm:f>
            <x14:dxf>
              <fill>
                <patternFill patternType="solid">
                  <fgColor theme="8" tint="0.79998168889431442"/>
                  <bgColor theme="8" tint="0.79998168889431442"/>
                </patternFill>
              </fill>
            </x14:dxf>
          </x14:cfRule>
          <x14:cfRule type="expression" priority="11" id="{00D600FD-006A-4C8B-99CF-00D300F400C8}">
            <xm:f>IF('Start Data'!$B$3=Feiertage!$Q$2,VLOOKUP(C12,Feiertage!$Q$3:$Q$21,1,0),0)</xm:f>
            <x14:dxf>
              <fill>
                <patternFill patternType="solid">
                  <fgColor theme="8" tint="0.79998168889431442"/>
                  <bgColor theme="8" tint="0.79998168889431442"/>
                </patternFill>
              </fill>
            </x14:dxf>
          </x14:cfRule>
          <x14:cfRule type="expression" priority="12" id="{0042007B-00CB-4F36-A192-00E800D70069}">
            <xm:f>IF('Start Data'!$B$3=Feiertage!$P$2,VLOOKUP(C12,Feiertage!$P$3:$P$21,1,0),0)</xm:f>
            <x14:dxf>
              <fill>
                <patternFill patternType="solid">
                  <fgColor theme="8" tint="0.79998168889431442"/>
                  <bgColor theme="8" tint="0.79998168889431442"/>
                </patternFill>
              </fill>
            </x14:dxf>
          </x14:cfRule>
          <x14:cfRule type="expression" priority="13" id="{009200B2-0081-4D73-829C-0073002D008A}">
            <xm:f>IF('Start Data'!$B$3=Feiertage!$O$2,VLOOKUP(C12,Feiertage!$O$3:$O$21,1,0),0)</xm:f>
            <x14:dxf>
              <fill>
                <patternFill patternType="solid">
                  <fgColor theme="8" tint="0.79998168889431442"/>
                  <bgColor theme="8" tint="0.79998168889431442"/>
                </patternFill>
              </fill>
            </x14:dxf>
          </x14:cfRule>
          <x14:cfRule type="expression" priority="14" id="{00CE00F2-00E6-4A08-9845-00020049004B}">
            <xm:f>IF('Start Data'!$B$3=Feiertage!$N$2,VLOOKUP(C12,Feiertage!$N$3:$N$21,1,0),0)</xm:f>
            <x14:dxf>
              <fill>
                <patternFill patternType="solid">
                  <fgColor theme="8" tint="0.79998168889431442"/>
                  <bgColor theme="8" tint="0.79998168889431442"/>
                </patternFill>
              </fill>
            </x14:dxf>
          </x14:cfRule>
          <x14:cfRule type="expression" priority="15" id="{002C0097-0096-4109-A96A-007900FD000B}">
            <xm:f>IF('Start Data'!$B$3=Feiertage!$M$2,VLOOKUP(C12,Feiertage!$M$3:$M$21,1,0),0)</xm:f>
            <x14:dxf>
              <fill>
                <patternFill patternType="solid">
                  <fgColor theme="8" tint="0.79998168889431442"/>
                  <bgColor theme="8" tint="0.79998168889431442"/>
                </patternFill>
              </fill>
            </x14:dxf>
          </x14:cfRule>
          <x14:cfRule type="expression" priority="16" id="{00F100E3-005F-4B20-A90A-002400E7001F}">
            <xm:f>IF('Start Data'!$B$3=Feiertage!$L$2,VLOOKUP(C12,Feiertage!$L$3:$L$21,1,0),0)</xm:f>
            <x14:dxf>
              <fill>
                <patternFill patternType="solid">
                  <fgColor theme="8" tint="0.79998168889431442"/>
                  <bgColor theme="8" tint="0.79998168889431442"/>
                </patternFill>
              </fill>
            </x14:dxf>
          </x14:cfRule>
          <x14:cfRule type="expression" priority="17" id="{009F000E-0045-4589-9F32-003B00A300C6}">
            <xm:f>IF('Start Data'!$B$3=Feiertage!$K$2,VLOOKUP(C12,Feiertage!$K$3:$K$21,1,0),0)</xm:f>
            <x14:dxf>
              <fill>
                <patternFill patternType="solid">
                  <fgColor theme="8" tint="0.79998168889431442"/>
                  <bgColor theme="8" tint="0.79998168889431442"/>
                </patternFill>
              </fill>
            </x14:dxf>
          </x14:cfRule>
          <x14:cfRule type="expression" priority="18" id="{00EF00E4-00BF-4FB7-AE07-00B100B50023}">
            <xm:f>IF('Start Data'!$B$3=Feiertage!$J$2,VLOOKUP(C12,Feiertage!$J$3:$J$21,1,0),0)</xm:f>
            <x14:dxf>
              <fill>
                <patternFill patternType="solid">
                  <fgColor theme="8" tint="0.79998168889431442"/>
                  <bgColor theme="8" tint="0.79998168889431442"/>
                </patternFill>
              </fill>
            </x14:dxf>
          </x14:cfRule>
          <x14:cfRule type="expression" priority="19" id="{0006001D-000C-4F85-9A9D-001A00AC00D1}">
            <xm:f>IF('Start Data'!$B$3=Feiertage!$I$2,VLOOKUP(C12,Feiertage!$I$3:$I$21,1,0),0)</xm:f>
            <x14:dxf>
              <fill>
                <patternFill patternType="solid">
                  <fgColor theme="8" tint="0.79998168889431442"/>
                  <bgColor theme="8" tint="0.79998168889431442"/>
                </patternFill>
              </fill>
            </x14:dxf>
          </x14:cfRule>
          <x14:cfRule type="expression" priority="20" id="{008D003B-0039-4637-A5C5-00D900D90016}">
            <xm:f>IF('Start Data'!$B$3=Feiertage!$H$2,VLOOKUP(C12,Feiertage!$H$3:$H$21,1,0),0)</xm:f>
            <x14:dxf>
              <fill>
                <patternFill patternType="solid">
                  <fgColor theme="8" tint="0.79998168889431442"/>
                  <bgColor theme="8" tint="0.79998168889431442"/>
                </patternFill>
              </fill>
            </x14:dxf>
          </x14:cfRule>
          <x14:cfRule type="expression" priority="21" id="{006A000A-00E5-46DE-A397-00BF00060038}">
            <xm:f>IF('Start Data'!$B$3=Feiertage!$G$2,VLOOKUP(C12,Feiertage!$G$3:$G$21,1,0),0)</xm:f>
            <x14:dxf>
              <fill>
                <patternFill patternType="solid">
                  <fgColor theme="8" tint="0.79998168889431442"/>
                  <bgColor theme="8" tint="0.79998168889431442"/>
                </patternFill>
              </fill>
            </x14:dxf>
          </x14:cfRule>
          <x14:cfRule type="expression" priority="22" id="{000F000E-0002-43B2-9A66-009800170081}">
            <xm:f>IF('Start Data'!$B$3=Feiertage!$F$2,VLOOKUP(C12,Feiertage!$F$3:$F$21,1,0),0)</xm:f>
            <x14:dxf>
              <fill>
                <patternFill patternType="solid">
                  <fgColor theme="8" tint="0.79998168889431442"/>
                  <bgColor theme="8" tint="0.79998168889431442"/>
                </patternFill>
              </fill>
            </x14:dxf>
          </x14:cfRule>
          <x14:cfRule type="expression" priority="23" id="{009500F2-00D9-43B7-AF81-007100980056}">
            <xm:f>IF('Start Data'!$B$3=Feiertage!$E$2,VLOOKUP(C12,Feiertage!$E$3:$E$21,1,0),0)</xm:f>
            <x14:dxf>
              <fill>
                <patternFill patternType="solid">
                  <fgColor theme="8" tint="0.79998168889431442"/>
                  <bgColor theme="8" tint="0.79998168889431442"/>
                </patternFill>
              </fill>
            </x14:dxf>
          </x14:cfRule>
          <x14:cfRule type="expression" priority="24" id="{00B60060-005D-456E-9AE4-00CF0031008B}">
            <xm:f>IF('Start Data'!$B$3=Feiertage!$D$2,VLOOKUP(C12,Feiertage!$D$3:$D$21,1,0),0)</xm:f>
            <x14:dxf>
              <fill>
                <patternFill patternType="solid">
                  <fgColor theme="8" tint="0.79998168889431442"/>
                  <bgColor theme="8" tint="0.79998168889431442"/>
                </patternFill>
              </fill>
            </x14:dxf>
          </x14:cfRule>
          <x14:cfRule type="expression" priority="25" id="{00BE0026-00D8-4A13-BB8E-00F80036005D}">
            <xm:f>IF('Start Data'!$B$3=Feiertage!$B$2,VLOOKUP(C12,Feiertage!$B$3:$B$21,1,0),0)</xm:f>
            <x14:dxf>
              <fill>
                <patternFill patternType="solid">
                  <fgColor theme="8" tint="0.79998168889431442"/>
                  <bgColor theme="8" tint="0.79998168889431442"/>
                </patternFill>
              </fill>
            </x14:dxf>
          </x14:cfRule>
          <x14:cfRule type="expression" priority="26" id="{0063006A-009A-452A-B928-002500A700DE}">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2" id="{00E800FD-0035-487F-B528-008300FD00F8}">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1"/>
  <sheetViews>
    <sheetView showGridLines="0" workbookViewId="0">
      <selection activeCell="S12" sqref="S12"/>
    </sheetView>
  </sheetViews>
  <sheetFormatPr baseColWidth="10" defaultRowHeight="15" x14ac:dyDescent="0.25"/>
  <cols>
    <col min="1" max="1" width="2.85546875" style="22" customWidth="1"/>
    <col min="2" max="2" width="13.140625" style="22" customWidth="1"/>
    <col min="3" max="33" width="5" style="22" customWidth="1"/>
    <col min="34" max="35" width="7.28515625" style="22" customWidth="1"/>
    <col min="36" max="36" width="5.7109375" style="22" customWidth="1"/>
    <col min="37" max="16384" width="11.42578125" style="22"/>
  </cols>
  <sheetData>
    <row r="1" spans="1:36" ht="15.75" thickBot="1" x14ac:dyDescent="0.3">
      <c r="A1" s="121"/>
      <c r="B1" s="161" t="str">
        <f>January!B1</f>
        <v>as of 1/2024</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21"/>
      <c r="AJ1" s="121"/>
    </row>
    <row r="2" spans="1:36" s="121" customFormat="1" ht="18" customHeight="1" x14ac:dyDescent="0.2">
      <c r="B2" s="162" t="s">
        <v>76</v>
      </c>
      <c r="C2" s="163"/>
      <c r="D2" s="163"/>
      <c r="E2" s="163"/>
      <c r="F2" s="163"/>
      <c r="G2" s="163"/>
      <c r="H2" s="163"/>
      <c r="I2" s="163"/>
      <c r="J2" s="163"/>
      <c r="K2" s="163"/>
      <c r="L2" s="163"/>
      <c r="M2" s="163"/>
      <c r="N2" s="163"/>
      <c r="O2" s="163"/>
      <c r="P2" s="163"/>
      <c r="Q2" s="163"/>
      <c r="R2" s="163"/>
      <c r="S2" s="163"/>
      <c r="T2" s="163"/>
      <c r="U2" s="187"/>
      <c r="V2" s="187"/>
      <c r="W2" s="187"/>
      <c r="X2" s="187"/>
      <c r="Y2" s="187"/>
      <c r="Z2" s="187"/>
      <c r="AA2" s="187"/>
      <c r="AB2" s="187"/>
      <c r="AC2" s="187"/>
      <c r="AD2" s="163"/>
      <c r="AE2" s="163"/>
      <c r="AF2" s="163"/>
      <c r="AG2" s="163"/>
      <c r="AH2" s="164"/>
      <c r="AI2" s="24"/>
    </row>
    <row r="3" spans="1:36" s="121" customFormat="1" ht="15" customHeight="1" thickBot="1" x14ac:dyDescent="0.25">
      <c r="B3" s="165"/>
      <c r="C3" s="166"/>
      <c r="D3" s="166"/>
      <c r="E3" s="166"/>
      <c r="F3" s="166"/>
      <c r="G3" s="166"/>
      <c r="H3" s="166"/>
      <c r="I3" s="166"/>
      <c r="J3" s="166"/>
      <c r="K3" s="166"/>
      <c r="L3" s="166"/>
      <c r="M3" s="166"/>
      <c r="N3" s="166"/>
      <c r="O3" s="166"/>
      <c r="P3" s="166"/>
      <c r="Q3" s="166"/>
      <c r="R3" s="166"/>
      <c r="S3" s="166"/>
      <c r="T3" s="166"/>
      <c r="U3" s="188"/>
      <c r="V3" s="188"/>
      <c r="W3" s="188"/>
      <c r="X3" s="188"/>
      <c r="Y3" s="188"/>
      <c r="Z3" s="188"/>
      <c r="AA3" s="188"/>
      <c r="AB3" s="188"/>
      <c r="AC3" s="188"/>
      <c r="AD3" s="166"/>
      <c r="AE3" s="166"/>
      <c r="AF3" s="166"/>
      <c r="AG3" s="166"/>
      <c r="AH3" s="167"/>
      <c r="AI3" s="122"/>
    </row>
    <row r="4" spans="1:36" ht="15.75" x14ac:dyDescent="0.25">
      <c r="A4" s="121"/>
      <c r="B4" s="445" t="s">
        <v>82</v>
      </c>
      <c r="C4" s="446"/>
      <c r="D4" s="446"/>
      <c r="E4" s="446"/>
      <c r="F4" s="446"/>
      <c r="G4" s="447"/>
      <c r="H4" s="448">
        <f>'Start Data'!$B$7</f>
        <v>0</v>
      </c>
      <c r="I4" s="449"/>
      <c r="J4" s="449"/>
      <c r="K4" s="449"/>
      <c r="L4" s="168"/>
      <c r="M4" s="169"/>
      <c r="N4" s="169"/>
      <c r="O4" s="169"/>
      <c r="P4" s="169"/>
      <c r="Q4" s="169"/>
      <c r="R4" s="169"/>
      <c r="S4" s="169"/>
      <c r="T4" s="169"/>
      <c r="U4" s="169"/>
      <c r="V4" s="169"/>
      <c r="W4" s="169"/>
      <c r="X4" s="169"/>
      <c r="Y4" s="169"/>
      <c r="Z4" s="169"/>
      <c r="AA4" s="169"/>
      <c r="AB4" s="169"/>
      <c r="AC4" s="169"/>
      <c r="AD4" s="189"/>
      <c r="AE4" s="189"/>
      <c r="AF4" s="189"/>
      <c r="AG4" s="189"/>
      <c r="AH4" s="170"/>
      <c r="AI4" s="71"/>
    </row>
    <row r="5" spans="1:36" ht="15.75" x14ac:dyDescent="0.25">
      <c r="A5" s="121"/>
      <c r="B5" s="450" t="s">
        <v>83</v>
      </c>
      <c r="C5" s="451"/>
      <c r="D5" s="451"/>
      <c r="E5" s="451"/>
      <c r="F5" s="451"/>
      <c r="G5" s="452"/>
      <c r="H5" s="453">
        <f>'Start Data'!$B$8</f>
        <v>0</v>
      </c>
      <c r="I5" s="454"/>
      <c r="J5" s="454"/>
      <c r="K5" s="454"/>
      <c r="L5" s="173"/>
      <c r="M5" s="171"/>
      <c r="N5" s="171"/>
      <c r="O5" s="171"/>
      <c r="P5" s="171"/>
      <c r="Q5" s="171"/>
      <c r="R5" s="171"/>
      <c r="S5" s="171"/>
      <c r="T5" s="171"/>
      <c r="U5" s="455" t="s">
        <v>86</v>
      </c>
      <c r="V5" s="456"/>
      <c r="W5" s="472">
        <f>'Start Data'!$B$4</f>
        <v>0</v>
      </c>
      <c r="X5" s="473"/>
      <c r="Y5" s="190"/>
      <c r="Z5" s="171"/>
      <c r="AA5" s="171"/>
      <c r="AB5" s="171"/>
      <c r="AC5" s="171"/>
      <c r="AD5" s="171"/>
      <c r="AE5" s="171"/>
      <c r="AF5" s="171"/>
      <c r="AG5" s="172"/>
      <c r="AH5" s="191"/>
      <c r="AI5" s="70"/>
    </row>
    <row r="6" spans="1:36" ht="15.75" x14ac:dyDescent="0.25">
      <c r="A6" s="121"/>
      <c r="B6" s="450" t="s">
        <v>136</v>
      </c>
      <c r="C6" s="451"/>
      <c r="D6" s="451"/>
      <c r="E6" s="451"/>
      <c r="F6" s="451"/>
      <c r="G6" s="452"/>
      <c r="H6" s="458">
        <f>'Start Data'!$B$9</f>
        <v>0</v>
      </c>
      <c r="I6" s="459"/>
      <c r="J6" s="459"/>
      <c r="K6" s="460"/>
      <c r="L6" s="173"/>
      <c r="M6" s="171"/>
      <c r="N6" s="171"/>
      <c r="O6" s="171"/>
      <c r="P6" s="171"/>
      <c r="Q6" s="171"/>
      <c r="R6" s="171"/>
      <c r="S6" s="171"/>
      <c r="T6" s="171"/>
      <c r="U6" s="461" t="s">
        <v>85</v>
      </c>
      <c r="V6" s="456"/>
      <c r="W6" s="474" t="s">
        <v>88</v>
      </c>
      <c r="X6" s="475"/>
      <c r="Y6" s="192"/>
      <c r="Z6" s="175"/>
      <c r="AA6" s="174"/>
      <c r="AB6" s="174"/>
      <c r="AC6" s="174"/>
      <c r="AD6" s="176"/>
      <c r="AE6" s="177"/>
      <c r="AF6" s="178"/>
      <c r="AG6" s="172"/>
      <c r="AH6" s="191"/>
      <c r="AI6" s="70"/>
    </row>
    <row r="7" spans="1:36" ht="15.75" customHeight="1" x14ac:dyDescent="0.25">
      <c r="A7" s="121"/>
      <c r="B7" s="450" t="s">
        <v>134</v>
      </c>
      <c r="C7" s="451"/>
      <c r="D7" s="451"/>
      <c r="E7" s="451"/>
      <c r="F7" s="451"/>
      <c r="G7" s="452"/>
      <c r="H7" s="453">
        <f>'Start Data'!$B$10</f>
        <v>0</v>
      </c>
      <c r="I7" s="454"/>
      <c r="J7" s="454"/>
      <c r="K7" s="454"/>
      <c r="L7" s="173"/>
      <c r="M7" s="179"/>
      <c r="N7" s="171"/>
      <c r="O7" s="171"/>
      <c r="P7" s="171"/>
      <c r="Q7" s="171"/>
      <c r="R7" s="180"/>
      <c r="S7" s="178"/>
      <c r="T7" s="178"/>
      <c r="U7" s="171"/>
      <c r="V7" s="181"/>
      <c r="W7" s="181"/>
      <c r="X7" s="181"/>
      <c r="Y7" s="181"/>
      <c r="Z7" s="171"/>
      <c r="AA7" s="171"/>
      <c r="AB7" s="171"/>
      <c r="AC7" s="171"/>
      <c r="AD7" s="179"/>
      <c r="AE7" s="179"/>
      <c r="AF7" s="179"/>
      <c r="AG7" s="179"/>
      <c r="AH7" s="193"/>
      <c r="AI7" s="70"/>
    </row>
    <row r="8" spans="1:36" ht="15.75" customHeight="1" x14ac:dyDescent="0.25">
      <c r="A8" s="121"/>
      <c r="B8" s="450" t="s">
        <v>137</v>
      </c>
      <c r="C8" s="451"/>
      <c r="D8" s="451"/>
      <c r="E8" s="451"/>
      <c r="F8" s="451"/>
      <c r="G8" s="452"/>
      <c r="H8" s="453">
        <f>'Start Data'!B11</f>
        <v>0</v>
      </c>
      <c r="I8" s="454"/>
      <c r="J8" s="454"/>
      <c r="K8" s="454"/>
      <c r="L8" s="182"/>
      <c r="M8" s="173"/>
      <c r="N8" s="171"/>
      <c r="O8" s="171"/>
      <c r="P8" s="171"/>
      <c r="Q8" s="171"/>
      <c r="R8" s="171"/>
      <c r="S8" s="171"/>
      <c r="T8" s="171"/>
      <c r="U8" s="176"/>
      <c r="V8" s="176"/>
      <c r="W8" s="176"/>
      <c r="X8" s="176"/>
      <c r="Y8" s="176"/>
      <c r="Z8" s="173"/>
      <c r="AA8" s="173"/>
      <c r="AB8" s="173"/>
      <c r="AC8" s="173"/>
      <c r="AD8" s="183"/>
      <c r="AE8" s="183"/>
      <c r="AF8" s="183"/>
      <c r="AG8" s="183"/>
      <c r="AH8" s="194"/>
      <c r="AI8" s="123"/>
    </row>
    <row r="9" spans="1:36" ht="16.5" customHeight="1" thickBot="1" x14ac:dyDescent="0.3">
      <c r="A9" s="121"/>
      <c r="B9" s="423" t="s">
        <v>142</v>
      </c>
      <c r="C9" s="424"/>
      <c r="D9" s="424"/>
      <c r="E9" s="424"/>
      <c r="F9" s="424"/>
      <c r="G9" s="425"/>
      <c r="H9" s="464">
        <f>'Start Data'!$B$12</f>
        <v>0</v>
      </c>
      <c r="I9" s="465"/>
      <c r="J9" s="465"/>
      <c r="K9" s="465"/>
      <c r="L9" s="184"/>
      <c r="M9" s="185"/>
      <c r="N9" s="186"/>
      <c r="O9" s="186"/>
      <c r="P9" s="186"/>
      <c r="Q9" s="186"/>
      <c r="R9" s="186"/>
      <c r="S9" s="186"/>
      <c r="T9" s="195"/>
      <c r="U9" s="195"/>
      <c r="V9" s="195"/>
      <c r="W9" s="195"/>
      <c r="X9" s="195"/>
      <c r="Y9" s="195"/>
      <c r="Z9" s="195"/>
      <c r="AA9" s="195"/>
      <c r="AB9" s="195"/>
      <c r="AC9" s="195"/>
      <c r="AD9" s="195"/>
      <c r="AE9" s="195"/>
      <c r="AF9" s="195"/>
      <c r="AG9" s="195"/>
      <c r="AH9" s="196"/>
      <c r="AI9" s="124"/>
      <c r="AJ9" s="27"/>
    </row>
    <row r="10" spans="1:36" ht="18.75" x14ac:dyDescent="0.3">
      <c r="A10" s="121"/>
      <c r="B10" s="469" t="str">
        <f>IF(Instructions!C2="Yes","","Before starting completing the hours, please confirm that you have read the instructions in the sheet INSTRUCTIONS.")</f>
        <v>Before starting completing the hours, please confirm that you have read the instructions in the sheet INSTRUCTIONS.</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c r="AI10" s="27"/>
    </row>
    <row r="11" spans="1:36" x14ac:dyDescent="0.25">
      <c r="A11" s="121"/>
      <c r="B11" s="201" t="s">
        <v>99</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202"/>
      <c r="AI11" s="153"/>
    </row>
    <row r="12" spans="1:36" x14ac:dyDescent="0.25">
      <c r="A12" s="121"/>
      <c r="B12" s="203" t="s">
        <v>33</v>
      </c>
      <c r="C12" s="210">
        <f>Jahresübersicht!B7</f>
        <v>32</v>
      </c>
      <c r="D12" s="210">
        <f>Jahresübersicht!C7</f>
        <v>33</v>
      </c>
      <c r="E12" s="210">
        <f>Jahresübersicht!D7</f>
        <v>34</v>
      </c>
      <c r="F12" s="210">
        <f>Jahresübersicht!E7</f>
        <v>35</v>
      </c>
      <c r="G12" s="210">
        <f>Jahresübersicht!F7</f>
        <v>36</v>
      </c>
      <c r="H12" s="210">
        <f>Jahresübersicht!G7</f>
        <v>37</v>
      </c>
      <c r="I12" s="210">
        <f>Jahresübersicht!H7</f>
        <v>38</v>
      </c>
      <c r="J12" s="210">
        <f>Jahresübersicht!I7</f>
        <v>39</v>
      </c>
      <c r="K12" s="210">
        <f>Jahresübersicht!J7</f>
        <v>40</v>
      </c>
      <c r="L12" s="210">
        <f>Jahresübersicht!K7</f>
        <v>41</v>
      </c>
      <c r="M12" s="210">
        <f>Jahresübersicht!L7</f>
        <v>42</v>
      </c>
      <c r="N12" s="210">
        <f>Jahresübersicht!M7</f>
        <v>43</v>
      </c>
      <c r="O12" s="210">
        <f>Jahresübersicht!N7</f>
        <v>44</v>
      </c>
      <c r="P12" s="210">
        <f>Jahresübersicht!O7</f>
        <v>45</v>
      </c>
      <c r="Q12" s="210">
        <f>Jahresübersicht!P7</f>
        <v>46</v>
      </c>
      <c r="R12" s="210">
        <f>Jahresübersicht!Q7</f>
        <v>47</v>
      </c>
      <c r="S12" s="210">
        <f>Jahresübersicht!R7</f>
        <v>48</v>
      </c>
      <c r="T12" s="210">
        <f>Jahresübersicht!S7</f>
        <v>49</v>
      </c>
      <c r="U12" s="210">
        <f>Jahresübersicht!T7</f>
        <v>50</v>
      </c>
      <c r="V12" s="210">
        <f>Jahresübersicht!U7</f>
        <v>51</v>
      </c>
      <c r="W12" s="210">
        <f>Jahresübersicht!V7</f>
        <v>52</v>
      </c>
      <c r="X12" s="210">
        <f>Jahresübersicht!W7</f>
        <v>53</v>
      </c>
      <c r="Y12" s="210">
        <f>Jahresübersicht!X7</f>
        <v>54</v>
      </c>
      <c r="Z12" s="210">
        <f>Jahresübersicht!Y7</f>
        <v>55</v>
      </c>
      <c r="AA12" s="210">
        <f>Jahresübersicht!Z7</f>
        <v>56</v>
      </c>
      <c r="AB12" s="210">
        <f>Jahresübersicht!AA7</f>
        <v>57</v>
      </c>
      <c r="AC12" s="210">
        <f>Jahresübersicht!AB7</f>
        <v>58</v>
      </c>
      <c r="AD12" s="210">
        <f>Jahresübersicht!AC7</f>
        <v>59</v>
      </c>
      <c r="AE12" s="210">
        <f>Jahresübersicht!AD7</f>
        <v>60</v>
      </c>
      <c r="AF12" s="211" t="str">
        <f>Jahresübersicht!AE7</f>
        <v/>
      </c>
      <c r="AG12" s="211" t="str">
        <f>Jahresübersicht!AF7</f>
        <v/>
      </c>
      <c r="AH12" s="426" t="s">
        <v>78</v>
      </c>
      <c r="AI12" s="466" t="s">
        <v>77</v>
      </c>
      <c r="AJ12" s="121"/>
    </row>
    <row r="13" spans="1:36" x14ac:dyDescent="0.25">
      <c r="A13" s="121"/>
      <c r="B13" s="203" t="s">
        <v>35</v>
      </c>
      <c r="C13" s="212">
        <f>Jahresübersicht!B8</f>
        <v>32</v>
      </c>
      <c r="D13" s="212">
        <f>Jahresübersicht!C8</f>
        <v>33</v>
      </c>
      <c r="E13" s="212">
        <f>Jahresübersicht!D8</f>
        <v>34</v>
      </c>
      <c r="F13" s="212">
        <f>Jahresübersicht!E8</f>
        <v>35</v>
      </c>
      <c r="G13" s="212">
        <f>Jahresübersicht!F8</f>
        <v>36</v>
      </c>
      <c r="H13" s="212">
        <f>Jahresübersicht!G8</f>
        <v>37</v>
      </c>
      <c r="I13" s="212">
        <f>Jahresübersicht!H8</f>
        <v>38</v>
      </c>
      <c r="J13" s="212">
        <f>Jahresübersicht!I8</f>
        <v>39</v>
      </c>
      <c r="K13" s="212">
        <f>Jahresübersicht!J8</f>
        <v>40</v>
      </c>
      <c r="L13" s="212">
        <f>Jahresübersicht!K8</f>
        <v>41</v>
      </c>
      <c r="M13" s="212">
        <f>Jahresübersicht!L8</f>
        <v>42</v>
      </c>
      <c r="N13" s="212">
        <f>Jahresübersicht!M8</f>
        <v>43</v>
      </c>
      <c r="O13" s="212">
        <f>Jahresübersicht!N8</f>
        <v>44</v>
      </c>
      <c r="P13" s="212">
        <f>Jahresübersicht!O8</f>
        <v>45</v>
      </c>
      <c r="Q13" s="212">
        <f>Jahresübersicht!P8</f>
        <v>46</v>
      </c>
      <c r="R13" s="212">
        <f>Jahresübersicht!Q8</f>
        <v>47</v>
      </c>
      <c r="S13" s="212">
        <f>Jahresübersicht!R8</f>
        <v>48</v>
      </c>
      <c r="T13" s="212">
        <f>Jahresübersicht!S8</f>
        <v>49</v>
      </c>
      <c r="U13" s="212">
        <f>Jahresübersicht!T8</f>
        <v>50</v>
      </c>
      <c r="V13" s="212">
        <f>Jahresübersicht!U8</f>
        <v>51</v>
      </c>
      <c r="W13" s="212">
        <f>Jahresübersicht!V8</f>
        <v>52</v>
      </c>
      <c r="X13" s="212">
        <f>Jahresübersicht!W8</f>
        <v>53</v>
      </c>
      <c r="Y13" s="212">
        <f>Jahresübersicht!X8</f>
        <v>54</v>
      </c>
      <c r="Z13" s="212">
        <f>Jahresübersicht!Y8</f>
        <v>55</v>
      </c>
      <c r="AA13" s="212">
        <f>Jahresübersicht!Z8</f>
        <v>56</v>
      </c>
      <c r="AB13" s="212">
        <f>Jahresübersicht!AA8</f>
        <v>57</v>
      </c>
      <c r="AC13" s="212">
        <f>Jahresübersicht!AB8</f>
        <v>58</v>
      </c>
      <c r="AD13" s="212">
        <f>Jahresübersicht!AC8</f>
        <v>59</v>
      </c>
      <c r="AE13" s="212">
        <f>Jahresübersicht!AD8</f>
        <v>60</v>
      </c>
      <c r="AF13" s="213" t="str">
        <f>Jahresübersicht!AE8</f>
        <v/>
      </c>
      <c r="AG13" s="213" t="str">
        <f>Jahresübersicht!AF8</f>
        <v/>
      </c>
      <c r="AH13" s="427"/>
      <c r="AI13" s="467"/>
      <c r="AJ13" s="121"/>
    </row>
    <row r="14" spans="1:36" ht="26.25" x14ac:dyDescent="0.25">
      <c r="A14" s="121"/>
      <c r="B14" s="106"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28" t="s">
        <v>34</v>
      </c>
      <c r="AI14" s="468"/>
      <c r="AJ14" s="121"/>
    </row>
    <row r="15" spans="1:36" x14ac:dyDescent="0.25">
      <c r="A15" s="121"/>
      <c r="B15" s="107"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c r="AJ15" s="121"/>
    </row>
    <row r="16" spans="1:36" x14ac:dyDescent="0.25">
      <c r="A16" s="121"/>
      <c r="B16" s="107"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c r="AJ16" s="121"/>
    </row>
    <row r="17" spans="1:36" x14ac:dyDescent="0.25">
      <c r="A17" s="121"/>
      <c r="B17" s="107"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c r="AJ17" s="121"/>
    </row>
    <row r="18" spans="1:36" x14ac:dyDescent="0.25">
      <c r="A18" s="121"/>
      <c r="B18" s="107"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c r="AJ18" s="121"/>
    </row>
    <row r="19" spans="1:36" x14ac:dyDescent="0.25">
      <c r="A19" s="121"/>
      <c r="B19" s="107"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c r="AJ19" s="121"/>
    </row>
    <row r="20" spans="1:36" x14ac:dyDescent="0.25">
      <c r="A20" s="121"/>
      <c r="B20" s="107"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c r="AJ20" s="121"/>
    </row>
    <row r="21" spans="1:36" x14ac:dyDescent="0.25">
      <c r="A21" s="121"/>
      <c r="B21" s="107"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c r="AJ21" s="121"/>
    </row>
    <row r="22" spans="1:36" x14ac:dyDescent="0.25">
      <c r="A22" s="121"/>
      <c r="B22" s="107"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c r="AJ22" s="121"/>
    </row>
    <row r="23" spans="1:36" x14ac:dyDescent="0.25">
      <c r="A23" s="121"/>
      <c r="B23" s="107"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c r="AJ23" s="121"/>
    </row>
    <row r="24" spans="1:36" x14ac:dyDescent="0.25">
      <c r="A24" s="121"/>
      <c r="B24" s="107"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c r="AJ24" s="121"/>
    </row>
    <row r="25" spans="1:36" x14ac:dyDescent="0.25">
      <c r="A25" s="121"/>
      <c r="B25" s="107"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c r="AJ25" s="121"/>
    </row>
    <row r="26" spans="1:36" x14ac:dyDescent="0.25">
      <c r="A26" s="121"/>
      <c r="B26" s="107"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c r="AJ26" s="121"/>
    </row>
    <row r="27" spans="1:36" x14ac:dyDescent="0.25">
      <c r="A27" s="121"/>
      <c r="B27" s="107"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c r="AJ27" s="121"/>
    </row>
    <row r="28" spans="1:36" x14ac:dyDescent="0.25">
      <c r="A28" s="121"/>
      <c r="B28" s="107"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c r="AJ28" s="121"/>
    </row>
    <row r="29" spans="1:36" x14ac:dyDescent="0.25">
      <c r="A29" s="121"/>
      <c r="B29" s="107"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c r="AJ29" s="121"/>
    </row>
    <row r="30" spans="1:36" x14ac:dyDescent="0.25">
      <c r="A30" s="121"/>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c r="AJ30" s="121"/>
    </row>
    <row r="31" spans="1:36" x14ac:dyDescent="0.25">
      <c r="A31" s="121"/>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c r="AJ31" s="121"/>
    </row>
    <row r="32" spans="1:36" x14ac:dyDescent="0.25">
      <c r="A32" s="121"/>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c r="AJ32" s="121"/>
    </row>
    <row r="33" spans="1:36" x14ac:dyDescent="0.25">
      <c r="A33" s="121"/>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c r="AJ33" s="121"/>
    </row>
    <row r="34" spans="1:36" x14ac:dyDescent="0.25">
      <c r="A34" s="121"/>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c r="AJ34" s="121"/>
    </row>
    <row r="35" spans="1:36" x14ac:dyDescent="0.25">
      <c r="A35" s="121"/>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200"/>
      <c r="AI35" s="27"/>
      <c r="AJ35" s="121"/>
    </row>
    <row r="36" spans="1:36" x14ac:dyDescent="0.25">
      <c r="A36" s="121"/>
      <c r="B36" s="441" t="s">
        <v>132</v>
      </c>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c r="AI36" s="27"/>
      <c r="AJ36" s="121"/>
    </row>
    <row r="37" spans="1:36" x14ac:dyDescent="0.25">
      <c r="A37" s="121"/>
      <c r="B37" s="444"/>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3"/>
      <c r="AI37" s="27"/>
      <c r="AJ37" s="121"/>
    </row>
    <row r="38" spans="1:36" x14ac:dyDescent="0.25">
      <c r="A38" s="121"/>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c r="AJ38" s="121"/>
    </row>
    <row r="39" spans="1:36" x14ac:dyDescent="0.25">
      <c r="A39" s="121"/>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c r="AJ39" s="121"/>
    </row>
    <row r="40" spans="1:36" x14ac:dyDescent="0.25">
      <c r="A40" s="121"/>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c r="AI40" s="27"/>
      <c r="AJ40" s="121"/>
    </row>
    <row r="41" spans="1:36" ht="15.75" thickBot="1" x14ac:dyDescent="0.3">
      <c r="A41" s="121"/>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c r="AI41" s="27"/>
      <c r="AJ41" s="121"/>
    </row>
  </sheetData>
  <sheetProtection algorithmName="SHA-512" hashValue="HrzzzcdKDKDSbxCMNb5HWds0VfZHGuX82vYq2O4ISHp1W6BFoPzO0BRttoSpP0JRr+MlGy1PkeZs6X4MyRQdag==" saltValue="E+nmKxQhCdjB9MflSOo4F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AI12:AI14"/>
    <mergeCell ref="B32:AH34"/>
    <mergeCell ref="AH12:AH14"/>
    <mergeCell ref="B10:AH10"/>
    <mergeCell ref="B8:G8"/>
    <mergeCell ref="H8:K8"/>
    <mergeCell ref="B9:G9"/>
    <mergeCell ref="H9:K9"/>
  </mergeCells>
  <conditionalFormatting sqref="C12:AE13">
    <cfRule type="expression" dxfId="272" priority="18">
      <formula>WEEKDAY(C12,2)&gt;5</formula>
    </cfRule>
  </conditionalFormatting>
  <conditionalFormatting sqref="C15:AG29">
    <cfRule type="cellIs" dxfId="271" priority="55" operator="greaterThan">
      <formula>10</formula>
    </cfRule>
  </conditionalFormatting>
  <pageMargins left="0.7" right="0.7" top="0.78740157499999996" bottom="0.78740157499999996" header="0.3" footer="0.3"/>
  <pageSetup paperSize="9" scale="7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6FD675B1-9C4E-4E62-87AD-D1AC91C04333}">
            <xm:f>IF('Start Data'!$B$3=Feiertage!$Q$2,VLOOKUP(C12,Feiertage!$Q$3:$Q$21,1,0),0)</xm:f>
            <x14:dxf>
              <fill>
                <patternFill patternType="solid">
                  <fgColor theme="8" tint="0.79998168889431442"/>
                  <bgColor theme="8" tint="0.79998168889431442"/>
                </patternFill>
              </fill>
            </x14:dxf>
          </x14:cfRule>
          <x14:cfRule type="expression" priority="3" id="{616B3E62-8227-4E89-AB92-C39A4F7569F7}">
            <xm:f>IF('Start Data'!$B$3=Feiertage!$P$2,VLOOKUP(C12,Feiertage!$P$3:$P$21,1,0),0)</xm:f>
            <x14:dxf>
              <fill>
                <patternFill patternType="solid">
                  <fgColor theme="8" tint="0.79998168889431442"/>
                  <bgColor theme="8" tint="0.79998168889431442"/>
                </patternFill>
              </fill>
            </x14:dxf>
          </x14:cfRule>
          <x14:cfRule type="expression" priority="4" id="{24F80422-C3A2-4F81-AA4E-7148493C4744}">
            <xm:f>IF('Start Data'!$B$3=Feiertage!$O$2,VLOOKUP(C12,Feiertage!$O$3:$O$21,1,0),0)</xm:f>
            <x14:dxf>
              <fill>
                <patternFill patternType="solid">
                  <fgColor theme="8" tint="0.79998168889431442"/>
                  <bgColor theme="8" tint="0.79998168889431442"/>
                </patternFill>
              </fill>
            </x14:dxf>
          </x14:cfRule>
          <x14:cfRule type="expression" priority="5" id="{AFBBD9AF-4C19-4ED7-B45D-AF246588B2D3}">
            <xm:f>IF('Start Data'!$B$3=Feiertage!$N$2,VLOOKUP(C12,Feiertage!$N$3:$N$21,1,0),0)</xm:f>
            <x14:dxf>
              <fill>
                <patternFill patternType="solid">
                  <fgColor theme="8" tint="0.79998168889431442"/>
                  <bgColor theme="8" tint="0.79998168889431442"/>
                </patternFill>
              </fill>
            </x14:dxf>
          </x14:cfRule>
          <x14:cfRule type="expression" priority="6" id="{E14C763C-055F-49AF-B8DD-CDF296354E61}">
            <xm:f>IF('Start Data'!$B$3=Feiertage!$M$2,VLOOKUP(C12,Feiertage!$M$3:$M$21,1,0),0)</xm:f>
            <x14:dxf>
              <fill>
                <patternFill patternType="solid">
                  <fgColor theme="8" tint="0.79998168889431442"/>
                  <bgColor theme="8" tint="0.79998168889431442"/>
                </patternFill>
              </fill>
            </x14:dxf>
          </x14:cfRule>
          <x14:cfRule type="expression" priority="7" id="{6AEE7F3F-CB5B-4CA0-9C4F-1C1C113FA615}">
            <xm:f>IF('Start Data'!$B$3=Feiertage!$L$2,VLOOKUP(C12,Feiertage!$L$3:$L$21,1,0),0)</xm:f>
            <x14:dxf>
              <fill>
                <patternFill patternType="solid">
                  <fgColor theme="8" tint="0.79998168889431442"/>
                  <bgColor theme="8" tint="0.79998168889431442"/>
                </patternFill>
              </fill>
            </x14:dxf>
          </x14:cfRule>
          <x14:cfRule type="expression" priority="8" id="{E376C448-6640-4DB6-A96D-54A760751BF1}">
            <xm:f>IF('Start Data'!$B$3=Feiertage!$K$2,VLOOKUP(C12,Feiertage!$K$3:$K$21,1,0),0)</xm:f>
            <x14:dxf>
              <fill>
                <patternFill patternType="solid">
                  <fgColor theme="8" tint="0.79998168889431442"/>
                  <bgColor theme="8" tint="0.79998168889431442"/>
                </patternFill>
              </fill>
            </x14:dxf>
          </x14:cfRule>
          <x14:cfRule type="expression" priority="9" id="{CF11EB5A-14F9-4781-8F8B-2AAFC2D79CC9}">
            <xm:f>IF('Start Data'!$B$3=Feiertage!$J$2,VLOOKUP(C12,Feiertage!$J$3:$J$21,1,0),0)</xm:f>
            <x14:dxf>
              <fill>
                <patternFill patternType="solid">
                  <fgColor theme="8" tint="0.79998168889431442"/>
                  <bgColor theme="8" tint="0.79998168889431442"/>
                </patternFill>
              </fill>
            </x14:dxf>
          </x14:cfRule>
          <x14:cfRule type="expression" priority="10" id="{AFE85CCD-75FB-415D-9CF1-9FB4895DEBD5}">
            <xm:f>IF('Start Data'!$B$3=Feiertage!$I$2,VLOOKUP(C12,Feiertage!$I$3:$I$21,1,0),0)</xm:f>
            <x14:dxf>
              <fill>
                <patternFill patternType="solid">
                  <fgColor theme="8" tint="0.79998168889431442"/>
                  <bgColor theme="8" tint="0.79998168889431442"/>
                </patternFill>
              </fill>
            </x14:dxf>
          </x14:cfRule>
          <x14:cfRule type="expression" priority="11" id="{ADCB0A10-46A0-40B4-BABF-45CE3E437D79}">
            <xm:f>IF('Start Data'!$B$3=Feiertage!$H$2,VLOOKUP(C12,Feiertage!$H$3:$H$21,1,0),0)</xm:f>
            <x14:dxf>
              <fill>
                <patternFill patternType="solid">
                  <fgColor theme="8" tint="0.79998168889431442"/>
                  <bgColor theme="8" tint="0.79998168889431442"/>
                </patternFill>
              </fill>
            </x14:dxf>
          </x14:cfRule>
          <x14:cfRule type="expression" priority="12" id="{9FE53B7D-CFF9-4ED1-84B9-1CC95377352D}">
            <xm:f>IF('Start Data'!$B$3=Feiertage!$G$2,VLOOKUP(C12,Feiertage!$G$3:$G$21,1,0),0)</xm:f>
            <x14:dxf>
              <fill>
                <patternFill patternType="solid">
                  <fgColor theme="8" tint="0.79998168889431442"/>
                  <bgColor theme="8" tint="0.79998168889431442"/>
                </patternFill>
              </fill>
            </x14:dxf>
          </x14:cfRule>
          <x14:cfRule type="expression" priority="13" id="{7F7298AE-2A4C-48C7-AFE6-DA62FEB98680}">
            <xm:f>IF('Start Data'!$B$3=Feiertage!$F$2,VLOOKUP(C12,Feiertage!$F$3:$F$21,1,0),0)</xm:f>
            <x14:dxf>
              <fill>
                <patternFill patternType="solid">
                  <fgColor theme="8" tint="0.79998168889431442"/>
                  <bgColor theme="8" tint="0.79998168889431442"/>
                </patternFill>
              </fill>
            </x14:dxf>
          </x14:cfRule>
          <x14:cfRule type="expression" priority="14" id="{B966BC9F-BCEB-4F32-8A7C-92EF4D8044A8}">
            <xm:f>IF('Start Data'!$B$3=Feiertage!$E$2,VLOOKUP(C12,Feiertage!$E$3:$E$21,1,0),0)</xm:f>
            <x14:dxf>
              <fill>
                <patternFill patternType="solid">
                  <fgColor theme="8" tint="0.79998168889431442"/>
                  <bgColor theme="8" tint="0.79998168889431442"/>
                </patternFill>
              </fill>
            </x14:dxf>
          </x14:cfRule>
          <x14:cfRule type="expression" priority="15" id="{9474634F-F75D-4D11-BF9C-4E7D97575FF9}">
            <xm:f>IF('Start Data'!$B$3=Feiertage!$D$2,VLOOKUP(C12,Feiertage!$D$3:$D$21,1,0),0)</xm:f>
            <x14:dxf>
              <fill>
                <patternFill patternType="solid">
                  <fgColor theme="8" tint="0.79998168889431442"/>
                  <bgColor theme="8" tint="0.79998168889431442"/>
                </patternFill>
              </fill>
            </x14:dxf>
          </x14:cfRule>
          <x14:cfRule type="expression" priority="16" id="{32A93F7C-1C46-400F-BB7D-46352ED3FABE}">
            <xm:f>IF('Start Data'!$B$3=Feiertage!$B$2,VLOOKUP(C12,Feiertage!$B$3:$B$21,1,0),0)</xm:f>
            <x14:dxf>
              <fill>
                <patternFill patternType="solid">
                  <fgColor theme="8" tint="0.79998168889431442"/>
                  <bgColor theme="8" tint="0.79998168889431442"/>
                </patternFill>
              </fill>
            </x14:dxf>
          </x14:cfRule>
          <x14:cfRule type="expression" priority="17" id="{2817C9D2-7B18-4258-B4F2-CC192C7816EC}">
            <xm:f>IF('Start Data'!$B$3=Feiertage!$C$2,VLOOKUP(C12,Feiertage!$C$3:$C$21,1,0),0)</xm:f>
            <x14:dxf>
              <fill>
                <patternFill patternType="solid">
                  <fgColor theme="8" tint="0.79998168889431442"/>
                  <bgColor theme="8" tint="0.79998168889431442"/>
                </patternFill>
              </fill>
            </x14:dxf>
          </x14:cfRule>
          <xm:sqref>C12:AE13</xm:sqref>
        </x14:conditionalFormatting>
        <x14:conditionalFormatting xmlns:xm="http://schemas.microsoft.com/office/excel/2006/main">
          <x14:cfRule type="expression" priority="1" id="{884A2724-10B1-4F70-BA24-53C2E0572D60}">
            <xm:f>VLOOKUP(C12,Feiertage!$B$25:$B$31,1,0)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A5095B7F-C79C-47C3-ADC2-75259FA326CC}">
            <xm:f>AND($C$13&gt;='Start Data'!$D35,$C$13&lt;='Start Data'!$E35,'Start Data'!$F35="x")</xm:f>
            <x14:dxf>
              <fill>
                <patternFill patternType="solid">
                  <fgColor indexed="26"/>
                  <bgColor indexed="26"/>
                </patternFill>
              </fill>
            </x14:dxf>
          </x14:cfRule>
          <xm:sqref>C15:AG29</xm:sqref>
        </x14:conditionalFormatting>
        <x14:conditionalFormatting xmlns:xm="http://schemas.microsoft.com/office/excel/2006/main">
          <x14:cfRule type="expression" priority="59" id="{EA748E3E-502A-49B6-9DDE-55DA8C7F5CEF}">
            <xm:f>IF('Start Data'!$B$3=Feiertage!$Q$2,VLOOKUP(January!AF12,Feiertage!$Q$3:$Q$21,1,0),0)</xm:f>
            <x14:dxf>
              <fill>
                <patternFill patternType="solid">
                  <fgColor theme="8" tint="0.79998168889431442"/>
                  <bgColor theme="8" tint="0.79998168889431442"/>
                </patternFill>
              </fill>
            </x14:dxf>
          </x14:cfRule>
          <x14:cfRule type="expression" priority="60" id="{7382A44E-7155-4049-8D2C-A03513514643}">
            <xm:f>IF('Start Data'!$B$3=Feiertage!$P$2,VLOOKUP(January!AF12,Feiertage!$P$3:$P$21,1,0),0)</xm:f>
            <x14:dxf>
              <fill>
                <patternFill patternType="solid">
                  <fgColor theme="8" tint="0.79998168889431442"/>
                  <bgColor theme="8" tint="0.79998168889431442"/>
                </patternFill>
              </fill>
            </x14:dxf>
          </x14:cfRule>
          <x14:cfRule type="expression" priority="61" id="{6E192666-4DFB-4156-89A8-D77EDEE39533}">
            <xm:f>IF('Start Data'!$B$3=Feiertage!$O$2,VLOOKUP(January!AF12,Feiertage!$O$3:$O$21,1,0),0)</xm:f>
            <x14:dxf>
              <fill>
                <patternFill patternType="solid">
                  <fgColor theme="8" tint="0.79998168889431442"/>
                  <bgColor theme="8" tint="0.79998168889431442"/>
                </patternFill>
              </fill>
            </x14:dxf>
          </x14:cfRule>
          <x14:cfRule type="expression" priority="62" id="{AA847AAA-FBEE-425D-9527-2C83D2A34A97}">
            <xm:f>IF('Start Data'!$B$3=Feiertage!$N$2,VLOOKUP(January!AF12,Feiertage!$N$3:$N$21,1,0),0)</xm:f>
            <x14:dxf>
              <fill>
                <patternFill patternType="solid">
                  <fgColor theme="8" tint="0.79998168889431442"/>
                  <bgColor theme="8" tint="0.79998168889431442"/>
                </patternFill>
              </fill>
            </x14:dxf>
          </x14:cfRule>
          <x14:cfRule type="expression" priority="63" id="{27775699-9296-4885-AE81-1D0FE5C745D2}">
            <xm:f>IF('Start Data'!$B$3=Feiertage!$M$2,VLOOKUP(January!AF12,Feiertage!$M$3:$M$21,1,0),0)</xm:f>
            <x14:dxf>
              <fill>
                <patternFill patternType="solid">
                  <fgColor theme="8" tint="0.79998168889431442"/>
                  <bgColor theme="8" tint="0.79998168889431442"/>
                </patternFill>
              </fill>
            </x14:dxf>
          </x14:cfRule>
          <x14:cfRule type="expression" priority="64" id="{F8F50D47-1BB2-408C-BEFC-CCC49BA398D2}">
            <xm:f>IF('Start Data'!$B$3=Feiertage!$L$2,VLOOKUP(January!AF12,Feiertage!$L$3:$L$21,1,0),0)</xm:f>
            <x14:dxf>
              <fill>
                <patternFill patternType="solid">
                  <fgColor theme="8" tint="0.79998168889431442"/>
                  <bgColor theme="8" tint="0.79998168889431442"/>
                </patternFill>
              </fill>
            </x14:dxf>
          </x14:cfRule>
          <x14:cfRule type="expression" priority="65" id="{D27889CE-2024-44EC-81E3-507A8076DE31}">
            <xm:f>IF('Start Data'!$B$3=Feiertage!$K$2,VLOOKUP(January!AF12,Feiertage!$K$3:$K$21,1,0),0)</xm:f>
            <x14:dxf>
              <fill>
                <patternFill patternType="solid">
                  <fgColor theme="8" tint="0.79998168889431442"/>
                  <bgColor theme="8" tint="0.79998168889431442"/>
                </patternFill>
              </fill>
            </x14:dxf>
          </x14:cfRule>
          <x14:cfRule type="expression" priority="66" id="{7BA0E787-B986-40E5-9C33-04D8C16630BC}">
            <xm:f>IF('Start Data'!$B$3=Feiertage!$J$2,VLOOKUP(January!AF12,Feiertage!$J$3:$J$21,1,0),0)</xm:f>
            <x14:dxf>
              <fill>
                <patternFill patternType="solid">
                  <fgColor theme="8" tint="0.79998168889431442"/>
                  <bgColor theme="8" tint="0.79998168889431442"/>
                </patternFill>
              </fill>
            </x14:dxf>
          </x14:cfRule>
          <x14:cfRule type="expression" priority="67" id="{38F2775A-86A0-417D-B816-B7FAC61D4B3A}">
            <xm:f>IF('Start Data'!$B$3=Feiertage!$I$2,VLOOKUP(January!AF12,Feiertage!$I$3:$I$21,1,0),0)</xm:f>
            <x14:dxf>
              <fill>
                <patternFill patternType="solid">
                  <fgColor theme="8" tint="0.79998168889431442"/>
                  <bgColor theme="8" tint="0.79998168889431442"/>
                </patternFill>
              </fill>
            </x14:dxf>
          </x14:cfRule>
          <x14:cfRule type="expression" priority="68" id="{63AA9BB0-BF54-4C81-8DE8-47D6C25C579E}">
            <xm:f>IF('Start Data'!$B$3=Feiertage!$H$2,VLOOKUP(January!AF12,Feiertage!$H$3:$H$21,1,0),0)</xm:f>
            <x14:dxf>
              <fill>
                <patternFill patternType="solid">
                  <fgColor theme="8" tint="0.79998168889431442"/>
                  <bgColor theme="8" tint="0.79998168889431442"/>
                </patternFill>
              </fill>
            </x14:dxf>
          </x14:cfRule>
          <x14:cfRule type="expression" priority="69" id="{BAB63146-DEBC-4F9A-84E1-18372FF6421C}">
            <xm:f>IF('Start Data'!$B$3=Feiertage!$G$2,VLOOKUP(January!AF12,Feiertage!$G$3:$G$21,1,0),0)</xm:f>
            <x14:dxf>
              <fill>
                <patternFill patternType="solid">
                  <fgColor theme="8" tint="0.79998168889431442"/>
                  <bgColor theme="8" tint="0.79998168889431442"/>
                </patternFill>
              </fill>
            </x14:dxf>
          </x14:cfRule>
          <x14:cfRule type="expression" priority="70" id="{541EDFC5-8536-4B5A-A880-59D78F216E0B}">
            <xm:f>IF('Start Data'!$B$3=Feiertage!$F$2,VLOOKUP(January!AF12,Feiertage!$F$3:$F$21,1,0),0)</xm:f>
            <x14:dxf>
              <fill>
                <patternFill patternType="solid">
                  <fgColor theme="8" tint="0.79998168889431442"/>
                  <bgColor theme="8" tint="0.79998168889431442"/>
                </patternFill>
              </fill>
            </x14:dxf>
          </x14:cfRule>
          <x14:cfRule type="expression" priority="71" id="{67F7A3DA-1D4B-4ED1-AB9A-FDDA4C8A4D87}">
            <xm:f>IF('Start Data'!$B$3=Feiertage!$E$2,VLOOKUP(January!AF12,Feiertage!$E$3:$E$21,1,0),0)</xm:f>
            <x14:dxf>
              <fill>
                <patternFill patternType="solid">
                  <fgColor theme="8" tint="0.79998168889431442"/>
                  <bgColor theme="8" tint="0.79998168889431442"/>
                </patternFill>
              </fill>
            </x14:dxf>
          </x14:cfRule>
          <x14:cfRule type="expression" priority="72" id="{3953B78E-F3E7-4758-89C6-ED573C5068BA}">
            <xm:f>IF('Start Data'!$B$3=Feiertage!$D$2,VLOOKUP(January!AF12,Feiertage!$D$3:$D$21,1,0),0)</xm:f>
            <x14:dxf>
              <fill>
                <patternFill patternType="solid">
                  <fgColor theme="8" tint="0.79998168889431442"/>
                  <bgColor theme="8" tint="0.79998168889431442"/>
                </patternFill>
              </fill>
            </x14:dxf>
          </x14:cfRule>
          <x14:cfRule type="expression" priority="73" id="{CE483DB4-C5EB-41B2-9B11-B6DC4FC620D9}">
            <xm:f>IF('Start Data'!$B$3=Feiertage!$B$2,VLOOKUP(January!AF12,Feiertage!$B$3:$B$21,1,0),0)</xm:f>
            <x14:dxf>
              <fill>
                <patternFill patternType="solid">
                  <fgColor theme="8" tint="0.79998168889431442"/>
                  <bgColor theme="8" tint="0.79998168889431442"/>
                </patternFill>
              </fill>
            </x14:dxf>
          </x14:cfRule>
          <x14:cfRule type="expression" priority="74" id="{45663744-546B-493E-89B5-F86913AB8B34}">
            <xm:f>IF('Start Data'!$B$3=Feiertage!$C$2,VLOOKUP(January!AF12,Feiertage!$C$3:$C$21,1,0),0)</xm:f>
            <x14:dxf>
              <fill>
                <patternFill patternType="solid">
                  <fgColor theme="8" tint="0.79998168889431442"/>
                  <bgColor theme="8" tint="0.79998168889431442"/>
                </patternFill>
              </fill>
            </x14:dxf>
          </x14:cfRule>
          <x14:cfRule type="expression" priority="75" id="{D40E46F9-227D-42B7-ACA6-4637BA538352}">
            <xm:f>WEEKDAY(January!AF12,2)&gt;5</xm:f>
            <x14:dxf>
              <fill>
                <patternFill patternType="solid">
                  <fgColor theme="8" tint="0.79998168889431442"/>
                  <bgColor theme="8" tint="0.79998168889431442"/>
                </patternFill>
              </fill>
            </x14:dxf>
          </x14:cfRule>
          <xm:sqref>AF12:AG13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showGridLines="0" workbookViewId="0">
      <selection activeCell="AI2" sqref="AI2"/>
    </sheetView>
  </sheetViews>
  <sheetFormatPr baseColWidth="10" defaultRowHeight="15" x14ac:dyDescent="0.25"/>
  <cols>
    <col min="1" max="1" width="4.7109375" style="22" customWidth="1"/>
    <col min="2" max="2" width="12.28515625" style="22" customWidth="1"/>
    <col min="3" max="33" width="5" style="22" customWidth="1"/>
    <col min="34" max="34" width="8.7109375" style="22" customWidth="1"/>
    <col min="35" max="35" width="9.28515625" style="22" customWidth="1"/>
    <col min="36" max="16384" width="11.42578125" style="22"/>
  </cols>
  <sheetData>
    <row r="1" spans="1:35" ht="15.75" thickBot="1" x14ac:dyDescent="0.3">
      <c r="A1" s="71"/>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71"/>
    </row>
    <row r="2" spans="1:35"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1:35"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1:35" ht="15.75" x14ac:dyDescent="0.25">
      <c r="A4" s="71"/>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c r="AI4" s="71"/>
    </row>
    <row r="5" spans="1:35" ht="15.75" x14ac:dyDescent="0.25">
      <c r="A5" s="71"/>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1:35" ht="15.75" x14ac:dyDescent="0.25">
      <c r="A6" s="71"/>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92</v>
      </c>
      <c r="X6" s="475"/>
      <c r="Y6" s="232"/>
      <c r="Z6" s="233"/>
      <c r="AA6" s="234"/>
      <c r="AB6" s="234"/>
      <c r="AC6" s="234"/>
      <c r="AD6" s="235"/>
      <c r="AE6" s="236"/>
      <c r="AF6" s="237"/>
      <c r="AG6" s="230"/>
      <c r="AH6" s="231"/>
      <c r="AI6" s="70"/>
    </row>
    <row r="7" spans="1:35" ht="15.75" customHeight="1" x14ac:dyDescent="0.25">
      <c r="A7" s="71"/>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1:35" ht="15.75" customHeight="1" x14ac:dyDescent="0.25">
      <c r="A8" s="71"/>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1:35" ht="16.5" customHeight="1" thickBot="1" x14ac:dyDescent="0.3">
      <c r="A9" s="71"/>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row>
    <row r="10" spans="1:35" ht="18.75" x14ac:dyDescent="0.3">
      <c r="A10" s="71"/>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1:35" x14ac:dyDescent="0.25">
      <c r="A11" s="71"/>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1:35" x14ac:dyDescent="0.25">
      <c r="A12" s="71"/>
      <c r="B12" s="203" t="s">
        <v>33</v>
      </c>
      <c r="C12" s="210">
        <f>Jahresübersicht!B9</f>
        <v>61</v>
      </c>
      <c r="D12" s="210">
        <f>Jahresübersicht!C9</f>
        <v>62</v>
      </c>
      <c r="E12" s="210">
        <f>Jahresübersicht!D9</f>
        <v>63</v>
      </c>
      <c r="F12" s="210">
        <f>Jahresübersicht!E9</f>
        <v>64</v>
      </c>
      <c r="G12" s="210">
        <f>Jahresübersicht!F9</f>
        <v>65</v>
      </c>
      <c r="H12" s="210">
        <f>Jahresübersicht!G9</f>
        <v>66</v>
      </c>
      <c r="I12" s="210">
        <f>Jahresübersicht!H9</f>
        <v>67</v>
      </c>
      <c r="J12" s="210">
        <f>Jahresübersicht!I9</f>
        <v>68</v>
      </c>
      <c r="K12" s="210">
        <f>Jahresübersicht!J9</f>
        <v>69</v>
      </c>
      <c r="L12" s="210">
        <f>Jahresübersicht!K9</f>
        <v>70</v>
      </c>
      <c r="M12" s="210">
        <f>Jahresübersicht!L9</f>
        <v>71</v>
      </c>
      <c r="N12" s="210">
        <f>Jahresübersicht!M9</f>
        <v>72</v>
      </c>
      <c r="O12" s="210">
        <f>Jahresübersicht!N9</f>
        <v>73</v>
      </c>
      <c r="P12" s="210">
        <f>Jahresübersicht!O9</f>
        <v>74</v>
      </c>
      <c r="Q12" s="210">
        <f>Jahresübersicht!P9</f>
        <v>75</v>
      </c>
      <c r="R12" s="210">
        <f>Jahresübersicht!Q9</f>
        <v>76</v>
      </c>
      <c r="S12" s="210">
        <f>Jahresübersicht!R9</f>
        <v>77</v>
      </c>
      <c r="T12" s="210">
        <f>Jahresübersicht!S9</f>
        <v>78</v>
      </c>
      <c r="U12" s="210">
        <f>Jahresübersicht!T9</f>
        <v>79</v>
      </c>
      <c r="V12" s="210">
        <f>Jahresübersicht!U9</f>
        <v>80</v>
      </c>
      <c r="W12" s="210">
        <f>Jahresübersicht!V9</f>
        <v>81</v>
      </c>
      <c r="X12" s="210">
        <f>Jahresübersicht!W9</f>
        <v>82</v>
      </c>
      <c r="Y12" s="210">
        <f>Jahresübersicht!X9</f>
        <v>83</v>
      </c>
      <c r="Z12" s="210">
        <f>Jahresübersicht!Y9</f>
        <v>84</v>
      </c>
      <c r="AA12" s="210">
        <f>Jahresübersicht!Z9</f>
        <v>85</v>
      </c>
      <c r="AB12" s="210">
        <f>Jahresübersicht!AA9</f>
        <v>86</v>
      </c>
      <c r="AC12" s="210">
        <f>Jahresübersicht!AB9</f>
        <v>87</v>
      </c>
      <c r="AD12" s="210">
        <f>Jahresübersicht!AC9</f>
        <v>88</v>
      </c>
      <c r="AE12" s="210">
        <f>Jahresübersicht!AD9</f>
        <v>89</v>
      </c>
      <c r="AF12" s="210">
        <f>Jahresübersicht!AE9</f>
        <v>90</v>
      </c>
      <c r="AG12" s="210">
        <f>Jahresübersicht!AF9</f>
        <v>91</v>
      </c>
      <c r="AH12" s="482" t="s">
        <v>78</v>
      </c>
      <c r="AI12" s="476" t="s">
        <v>77</v>
      </c>
    </row>
    <row r="13" spans="1:35" x14ac:dyDescent="0.25">
      <c r="A13" s="71"/>
      <c r="B13" s="203" t="s">
        <v>35</v>
      </c>
      <c r="C13" s="212">
        <f>Jahresübersicht!B10</f>
        <v>61</v>
      </c>
      <c r="D13" s="212">
        <f>Jahresübersicht!C10</f>
        <v>62</v>
      </c>
      <c r="E13" s="212">
        <f>Jahresübersicht!D10</f>
        <v>63</v>
      </c>
      <c r="F13" s="212">
        <f>Jahresübersicht!E10</f>
        <v>64</v>
      </c>
      <c r="G13" s="212">
        <f>Jahresübersicht!F10</f>
        <v>65</v>
      </c>
      <c r="H13" s="212">
        <f>Jahresübersicht!G10</f>
        <v>66</v>
      </c>
      <c r="I13" s="212">
        <f>Jahresübersicht!H10</f>
        <v>67</v>
      </c>
      <c r="J13" s="212">
        <f>Jahresübersicht!I10</f>
        <v>68</v>
      </c>
      <c r="K13" s="212">
        <f>Jahresübersicht!J10</f>
        <v>69</v>
      </c>
      <c r="L13" s="212">
        <f>Jahresübersicht!K10</f>
        <v>70</v>
      </c>
      <c r="M13" s="212">
        <f>Jahresübersicht!L10</f>
        <v>71</v>
      </c>
      <c r="N13" s="212">
        <f>Jahresübersicht!M10</f>
        <v>72</v>
      </c>
      <c r="O13" s="212">
        <f>Jahresübersicht!N10</f>
        <v>73</v>
      </c>
      <c r="P13" s="212">
        <f>Jahresübersicht!O10</f>
        <v>74</v>
      </c>
      <c r="Q13" s="212">
        <f>Jahresübersicht!P10</f>
        <v>75</v>
      </c>
      <c r="R13" s="212">
        <f>Jahresübersicht!Q10</f>
        <v>76</v>
      </c>
      <c r="S13" s="212">
        <f>Jahresübersicht!R10</f>
        <v>77</v>
      </c>
      <c r="T13" s="212">
        <f>Jahresübersicht!S10</f>
        <v>78</v>
      </c>
      <c r="U13" s="212">
        <f>Jahresübersicht!T10</f>
        <v>79</v>
      </c>
      <c r="V13" s="212">
        <f>Jahresübersicht!U10</f>
        <v>80</v>
      </c>
      <c r="W13" s="212">
        <f>Jahresübersicht!V10</f>
        <v>81</v>
      </c>
      <c r="X13" s="212">
        <f>Jahresübersicht!W10</f>
        <v>82</v>
      </c>
      <c r="Y13" s="212">
        <f>Jahresübersicht!X10</f>
        <v>83</v>
      </c>
      <c r="Z13" s="212">
        <f>Jahresübersicht!Y10</f>
        <v>84</v>
      </c>
      <c r="AA13" s="212">
        <f>Jahresübersicht!Z10</f>
        <v>85</v>
      </c>
      <c r="AB13" s="212">
        <f>Jahresübersicht!AA10</f>
        <v>86</v>
      </c>
      <c r="AC13" s="212">
        <f>Jahresübersicht!AB10</f>
        <v>87</v>
      </c>
      <c r="AD13" s="212">
        <f>Jahresübersicht!AC10</f>
        <v>88</v>
      </c>
      <c r="AE13" s="212">
        <f>Jahresübersicht!AD10</f>
        <v>89</v>
      </c>
      <c r="AF13" s="212">
        <f>Jahresübersicht!AE10</f>
        <v>90</v>
      </c>
      <c r="AG13" s="212">
        <f>Jahresübersicht!AF10</f>
        <v>91</v>
      </c>
      <c r="AH13" s="483"/>
      <c r="AI13" s="477"/>
    </row>
    <row r="14" spans="1:35" ht="39" x14ac:dyDescent="0.25">
      <c r="A14" s="71"/>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1:35" x14ac:dyDescent="0.25">
      <c r="A15" s="71"/>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1:35" x14ac:dyDescent="0.25">
      <c r="A16" s="71"/>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1:35" x14ac:dyDescent="0.25">
      <c r="A17" s="71"/>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1:35" x14ac:dyDescent="0.25">
      <c r="A18" s="71"/>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1:35" x14ac:dyDescent="0.25">
      <c r="A19" s="71"/>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1:35" x14ac:dyDescent="0.25">
      <c r="A20" s="71"/>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1:35" x14ac:dyDescent="0.25">
      <c r="A21" s="71"/>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1:35" x14ac:dyDescent="0.25">
      <c r="A22" s="71"/>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1:35" x14ac:dyDescent="0.25">
      <c r="A23" s="71"/>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1:35" x14ac:dyDescent="0.25">
      <c r="A24" s="71"/>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1:35" x14ac:dyDescent="0.25">
      <c r="A25" s="71"/>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1:35" x14ac:dyDescent="0.25">
      <c r="A26" s="71"/>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1:35" x14ac:dyDescent="0.25">
      <c r="A27" s="71"/>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1:35" x14ac:dyDescent="0.25">
      <c r="A28" s="71"/>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1:35" x14ac:dyDescent="0.25">
      <c r="A29" s="71"/>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1:35" x14ac:dyDescent="0.25">
      <c r="A30" s="71"/>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1:35" x14ac:dyDescent="0.25">
      <c r="A31" s="71"/>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1:35" x14ac:dyDescent="0.25">
      <c r="A32" s="71"/>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1:35" x14ac:dyDescent="0.25">
      <c r="A33" s="71"/>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1:35" x14ac:dyDescent="0.25">
      <c r="A34" s="71"/>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1:35" x14ac:dyDescent="0.25">
      <c r="A35" s="71"/>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1:35" x14ac:dyDescent="0.25">
      <c r="A36" s="71"/>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1:35" x14ac:dyDescent="0.25">
      <c r="A37" s="71"/>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1:35" x14ac:dyDescent="0.25">
      <c r="A38" s="71"/>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1:35" x14ac:dyDescent="0.25">
      <c r="A39" s="71"/>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1: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1: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9ieMfn36hCs7ZG5QZBgheuPuZC8eDXlqMTop7w2tulLD0q/+aRH+hCz0edAkog2IlXtkwAUrL+azbrizvAm4Xw==" saltValue="A8X7fwA+uzQZpphItO5ikw==" spinCount="100000" sheet="1" selectLockedCell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235" priority="18">
      <formula>WEEKDAY(C12,2)&gt;5</formula>
    </cfRule>
  </conditionalFormatting>
  <conditionalFormatting sqref="C15:AG29">
    <cfRule type="cellIs" dxfId="234" priority="73" operator="greaterThan">
      <formula>10</formula>
    </cfRule>
  </conditionalFormatting>
  <pageMargins left="0.7" right="0.7" top="0.78740157499999996" bottom="0.78740157499999996" header="0.3" footer="0.3"/>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4246FDC9-5829-4699-8A1F-3CA641F83A0F}">
            <xm:f>VLOOKUP(C12,Feiertage!$B$25:$B$31,1,0)</xm:f>
            <x14:dxf>
              <fill>
                <patternFill patternType="solid">
                  <fgColor theme="8" tint="0.79998168889431442"/>
                  <bgColor theme="8" tint="0.79998168889431442"/>
                </patternFill>
              </fill>
            </x14:dxf>
          </x14:cfRule>
          <x14:cfRule type="expression" priority="2" id="{ABACECF1-7F63-46A8-B760-84C8CEBFF177}">
            <xm:f>IF('Start Data'!$B$3=Feiertage!$Q$2,VLOOKUP(C12,Feiertage!$Q$3:$Q$21,1,0),0)</xm:f>
            <x14:dxf>
              <fill>
                <patternFill patternType="solid">
                  <fgColor theme="8" tint="0.79998168889431442"/>
                  <bgColor theme="8" tint="0.79998168889431442"/>
                </patternFill>
              </fill>
            </x14:dxf>
          </x14:cfRule>
          <x14:cfRule type="expression" priority="3" id="{2A1110E1-4222-4A42-BFB0-97787B12D95F}">
            <xm:f>IF('Start Data'!$B$3=Feiertage!$P$2,VLOOKUP(C12,Feiertage!$P$3:$P$21,1,0),0)</xm:f>
            <x14:dxf>
              <fill>
                <patternFill patternType="solid">
                  <fgColor theme="8" tint="0.79998168889431442"/>
                  <bgColor theme="8" tint="0.79998168889431442"/>
                </patternFill>
              </fill>
            </x14:dxf>
          </x14:cfRule>
          <x14:cfRule type="expression" priority="4" id="{184C9FF5-7604-43EC-B24B-AB78C01DA790}">
            <xm:f>IF('Start Data'!$B$3=Feiertage!$O$2,VLOOKUP(C12,Feiertage!$O$3:$O$21,1,0),0)</xm:f>
            <x14:dxf>
              <fill>
                <patternFill patternType="solid">
                  <fgColor theme="8" tint="0.79998168889431442"/>
                  <bgColor theme="8" tint="0.79998168889431442"/>
                </patternFill>
              </fill>
            </x14:dxf>
          </x14:cfRule>
          <x14:cfRule type="expression" priority="5" id="{3AEB8F9B-5A8D-445D-95AB-DCE9C2DBA74B}">
            <xm:f>IF('Start Data'!$B$3=Feiertage!$N$2,VLOOKUP(C12,Feiertage!$N$3:$N$21,1,0),0)</xm:f>
            <x14:dxf>
              <fill>
                <patternFill patternType="solid">
                  <fgColor theme="8" tint="0.79998168889431442"/>
                  <bgColor theme="8" tint="0.79998168889431442"/>
                </patternFill>
              </fill>
            </x14:dxf>
          </x14:cfRule>
          <x14:cfRule type="expression" priority="6" id="{CFEB4373-2651-4179-9818-72B5CD39D0FF}">
            <xm:f>IF('Start Data'!$B$3=Feiertage!$M$2,VLOOKUP(C12,Feiertage!$M$3:$M$21,1,0),0)</xm:f>
            <x14:dxf>
              <fill>
                <patternFill patternType="solid">
                  <fgColor theme="8" tint="0.79998168889431442"/>
                  <bgColor theme="8" tint="0.79998168889431442"/>
                </patternFill>
              </fill>
            </x14:dxf>
          </x14:cfRule>
          <x14:cfRule type="expression" priority="7" id="{9CE5D6B9-C077-45AA-87D4-B45208AC99A5}">
            <xm:f>IF('Start Data'!$B$3=Feiertage!$L$2,VLOOKUP(C12,Feiertage!$L$3:$L$21,1,0),0)</xm:f>
            <x14:dxf>
              <fill>
                <patternFill patternType="solid">
                  <fgColor theme="8" tint="0.79998168889431442"/>
                  <bgColor theme="8" tint="0.79998168889431442"/>
                </patternFill>
              </fill>
            </x14:dxf>
          </x14:cfRule>
          <x14:cfRule type="expression" priority="8" id="{2085F76A-5959-478E-965B-E6C6906F7964}">
            <xm:f>IF('Start Data'!$B$3=Feiertage!$K$2,VLOOKUP(C12,Feiertage!$K$3:$K$21,1,0),0)</xm:f>
            <x14:dxf>
              <fill>
                <patternFill patternType="solid">
                  <fgColor theme="8" tint="0.79998168889431442"/>
                  <bgColor theme="8" tint="0.79998168889431442"/>
                </patternFill>
              </fill>
            </x14:dxf>
          </x14:cfRule>
          <x14:cfRule type="expression" priority="9" id="{F06C9FAE-397B-45D9-9AC9-5D2257B77E47}">
            <xm:f>IF('Start Data'!$B$3=Feiertage!$J$2,VLOOKUP(C12,Feiertage!$J$3:$J$21,1,0),0)</xm:f>
            <x14:dxf>
              <fill>
                <patternFill patternType="solid">
                  <fgColor theme="8" tint="0.79998168889431442"/>
                  <bgColor theme="8" tint="0.79998168889431442"/>
                </patternFill>
              </fill>
            </x14:dxf>
          </x14:cfRule>
          <x14:cfRule type="expression" priority="10" id="{8A653023-A3CC-498C-B2FB-A386C6B3B8C9}">
            <xm:f>IF('Start Data'!$B$3=Feiertage!$I$2,VLOOKUP(C12,Feiertage!$I$3:$I$21,1,0),0)</xm:f>
            <x14:dxf>
              <fill>
                <patternFill patternType="solid">
                  <fgColor theme="8" tint="0.79998168889431442"/>
                  <bgColor theme="8" tint="0.79998168889431442"/>
                </patternFill>
              </fill>
            </x14:dxf>
          </x14:cfRule>
          <x14:cfRule type="expression" priority="11" id="{EB11EEE6-F770-4582-A6E0-6511EE4929E0}">
            <xm:f>IF('Start Data'!$B$3=Feiertage!$H$2,VLOOKUP(C12,Feiertage!$H$3:$H$21,1,0),0)</xm:f>
            <x14:dxf>
              <fill>
                <patternFill patternType="solid">
                  <fgColor theme="8" tint="0.79998168889431442"/>
                  <bgColor theme="8" tint="0.79998168889431442"/>
                </patternFill>
              </fill>
            </x14:dxf>
          </x14:cfRule>
          <x14:cfRule type="expression" priority="12" id="{600BE09A-92E5-4A8D-8D9C-FC1CB821E922}">
            <xm:f>IF('Start Data'!$B$3=Feiertage!$G$2,VLOOKUP(C12,Feiertage!$G$3:$G$21,1,0),0)</xm:f>
            <x14:dxf>
              <fill>
                <patternFill patternType="solid">
                  <fgColor theme="8" tint="0.79998168889431442"/>
                  <bgColor theme="8" tint="0.79998168889431442"/>
                </patternFill>
              </fill>
            </x14:dxf>
          </x14:cfRule>
          <x14:cfRule type="expression" priority="13" id="{31D880E9-E2BA-4873-B6B9-1D22F6ECA3F8}">
            <xm:f>IF('Start Data'!$B$3=Feiertage!$F$2,VLOOKUP(C12,Feiertage!$F$3:$F$21,1,0),0)</xm:f>
            <x14:dxf>
              <fill>
                <patternFill patternType="solid">
                  <fgColor theme="8" tint="0.79998168889431442"/>
                  <bgColor theme="8" tint="0.79998168889431442"/>
                </patternFill>
              </fill>
            </x14:dxf>
          </x14:cfRule>
          <x14:cfRule type="expression" priority="14" id="{5D32D2C4-B4FC-444D-9D3E-DCC15F0905EE}">
            <xm:f>IF('Start Data'!$B$3=Feiertage!$E$2,VLOOKUP(C12,Feiertage!$E$3:$E$21,1,0),0)</xm:f>
            <x14:dxf>
              <fill>
                <patternFill patternType="solid">
                  <fgColor theme="8" tint="0.79998168889431442"/>
                  <bgColor theme="8" tint="0.79998168889431442"/>
                </patternFill>
              </fill>
            </x14:dxf>
          </x14:cfRule>
          <x14:cfRule type="expression" priority="15" id="{288CF798-B6F3-4CD5-AA8B-BB6BBD654A75}">
            <xm:f>IF('Start Data'!$B$3=Feiertage!$D$2,VLOOKUP(C12,Feiertage!$D$3:$D$21,1,0),0)</xm:f>
            <x14:dxf>
              <fill>
                <patternFill patternType="solid">
                  <fgColor theme="8" tint="0.79998168889431442"/>
                  <bgColor theme="8" tint="0.79998168889431442"/>
                </patternFill>
              </fill>
            </x14:dxf>
          </x14:cfRule>
          <x14:cfRule type="expression" priority="16" id="{A5F5AF0E-6702-41B9-8BB7-2144E30CBC56}">
            <xm:f>IF('Start Data'!$B$3=Feiertage!$B$2,VLOOKUP(C12,Feiertage!$B$3:$B$21,1,0),0)</xm:f>
            <x14:dxf>
              <fill>
                <patternFill patternType="solid">
                  <fgColor theme="8" tint="0.79998168889431442"/>
                  <bgColor theme="8" tint="0.79998168889431442"/>
                </patternFill>
              </fill>
            </x14:dxf>
          </x14:cfRule>
          <x14:cfRule type="expression" priority="17" id="{5FE9AF62-B44B-4AB6-9E11-0CB2953F1606}">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74" id="{0D0B3DF8-9B69-49B6-8490-4713A8BF3613}">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1"/>
  <sheetViews>
    <sheetView showGridLines="0" workbookViewId="0">
      <selection activeCell="C1" sqref="C1"/>
    </sheetView>
  </sheetViews>
  <sheetFormatPr baseColWidth="10" defaultColWidth="11.28515625" defaultRowHeight="15" x14ac:dyDescent="0.25"/>
  <cols>
    <col min="1" max="1" width="4" style="71" customWidth="1"/>
    <col min="2" max="2" width="11.28515625" style="71"/>
    <col min="3" max="33" width="5" style="71" customWidth="1"/>
    <col min="34" max="35" width="7.7109375" style="71" customWidth="1"/>
    <col min="36" max="16384" width="11.28515625" style="71"/>
  </cols>
  <sheetData>
    <row r="1" spans="2:35"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5"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5"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5"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5"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5"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93</v>
      </c>
      <c r="X6" s="475"/>
      <c r="Y6" s="232"/>
      <c r="Z6" s="233"/>
      <c r="AA6" s="234"/>
      <c r="AB6" s="234"/>
      <c r="AC6" s="234"/>
      <c r="AD6" s="235"/>
      <c r="AE6" s="236"/>
      <c r="AF6" s="237"/>
      <c r="AG6" s="230"/>
      <c r="AH6" s="231"/>
      <c r="AI6" s="70"/>
    </row>
    <row r="7" spans="2:35"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5"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5"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row>
    <row r="10" spans="2:35"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5"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5" x14ac:dyDescent="0.25">
      <c r="B12" s="203" t="s">
        <v>33</v>
      </c>
      <c r="C12" s="210">
        <f>Jahresübersicht!B11</f>
        <v>92</v>
      </c>
      <c r="D12" s="210">
        <f>Jahresübersicht!C11</f>
        <v>93</v>
      </c>
      <c r="E12" s="210">
        <f>Jahresübersicht!D11</f>
        <v>94</v>
      </c>
      <c r="F12" s="210">
        <f>Jahresübersicht!E11</f>
        <v>95</v>
      </c>
      <c r="G12" s="210">
        <f>Jahresübersicht!F11</f>
        <v>96</v>
      </c>
      <c r="H12" s="210">
        <f>Jahresübersicht!G11</f>
        <v>97</v>
      </c>
      <c r="I12" s="210">
        <f>Jahresübersicht!H11</f>
        <v>98</v>
      </c>
      <c r="J12" s="210">
        <f>Jahresübersicht!I11</f>
        <v>99</v>
      </c>
      <c r="K12" s="210">
        <f>Jahresübersicht!J11</f>
        <v>100</v>
      </c>
      <c r="L12" s="210">
        <f>Jahresübersicht!K11</f>
        <v>101</v>
      </c>
      <c r="M12" s="210">
        <f>Jahresübersicht!L11</f>
        <v>102</v>
      </c>
      <c r="N12" s="210">
        <f>Jahresübersicht!M11</f>
        <v>103</v>
      </c>
      <c r="O12" s="210">
        <f>Jahresübersicht!N11</f>
        <v>104</v>
      </c>
      <c r="P12" s="210">
        <f>Jahresübersicht!O11</f>
        <v>105</v>
      </c>
      <c r="Q12" s="210">
        <f>Jahresübersicht!P11</f>
        <v>106</v>
      </c>
      <c r="R12" s="210">
        <f>Jahresübersicht!Q11</f>
        <v>107</v>
      </c>
      <c r="S12" s="210">
        <f>Jahresübersicht!R11</f>
        <v>108</v>
      </c>
      <c r="T12" s="210">
        <f>Jahresübersicht!S11</f>
        <v>109</v>
      </c>
      <c r="U12" s="210">
        <f>Jahresübersicht!T11</f>
        <v>110</v>
      </c>
      <c r="V12" s="210">
        <f>Jahresübersicht!U11</f>
        <v>111</v>
      </c>
      <c r="W12" s="210">
        <f>Jahresübersicht!V11</f>
        <v>112</v>
      </c>
      <c r="X12" s="210">
        <f>Jahresübersicht!W11</f>
        <v>113</v>
      </c>
      <c r="Y12" s="210">
        <f>Jahresübersicht!X11</f>
        <v>114</v>
      </c>
      <c r="Z12" s="210">
        <f>Jahresübersicht!Y11</f>
        <v>115</v>
      </c>
      <c r="AA12" s="210">
        <f>Jahresübersicht!Z11</f>
        <v>116</v>
      </c>
      <c r="AB12" s="210">
        <f>Jahresübersicht!AA11</f>
        <v>117</v>
      </c>
      <c r="AC12" s="210">
        <f>Jahresübersicht!AB11</f>
        <v>118</v>
      </c>
      <c r="AD12" s="210">
        <f>Jahresübersicht!AC11</f>
        <v>119</v>
      </c>
      <c r="AE12" s="210">
        <f>Jahresübersicht!AD11</f>
        <v>120</v>
      </c>
      <c r="AF12" s="210">
        <f>Jahresübersicht!AE11</f>
        <v>121</v>
      </c>
      <c r="AG12" s="211" t="str">
        <f>Jahresübersicht!AF11</f>
        <v/>
      </c>
      <c r="AH12" s="482" t="s">
        <v>78</v>
      </c>
      <c r="AI12" s="476" t="s">
        <v>77</v>
      </c>
    </row>
    <row r="13" spans="2:35" x14ac:dyDescent="0.25">
      <c r="B13" s="203" t="s">
        <v>35</v>
      </c>
      <c r="C13" s="212">
        <f>Jahresübersicht!B12</f>
        <v>92</v>
      </c>
      <c r="D13" s="212">
        <f>Jahresübersicht!C12</f>
        <v>93</v>
      </c>
      <c r="E13" s="212">
        <f>Jahresübersicht!D12</f>
        <v>94</v>
      </c>
      <c r="F13" s="212">
        <f>Jahresübersicht!E12</f>
        <v>95</v>
      </c>
      <c r="G13" s="212">
        <f>Jahresübersicht!F12</f>
        <v>96</v>
      </c>
      <c r="H13" s="212">
        <f>Jahresübersicht!G12</f>
        <v>97</v>
      </c>
      <c r="I13" s="212">
        <f>Jahresübersicht!H12</f>
        <v>98</v>
      </c>
      <c r="J13" s="212">
        <f>Jahresübersicht!I12</f>
        <v>99</v>
      </c>
      <c r="K13" s="212">
        <f>Jahresübersicht!J12</f>
        <v>100</v>
      </c>
      <c r="L13" s="212">
        <f>Jahresübersicht!K12</f>
        <v>101</v>
      </c>
      <c r="M13" s="212">
        <f>Jahresübersicht!L12</f>
        <v>102</v>
      </c>
      <c r="N13" s="212">
        <f>Jahresübersicht!M12</f>
        <v>103</v>
      </c>
      <c r="O13" s="212">
        <f>Jahresübersicht!N12</f>
        <v>104</v>
      </c>
      <c r="P13" s="212">
        <f>Jahresübersicht!O12</f>
        <v>105</v>
      </c>
      <c r="Q13" s="212">
        <f>Jahresübersicht!P12</f>
        <v>106</v>
      </c>
      <c r="R13" s="212">
        <f>Jahresübersicht!Q12</f>
        <v>107</v>
      </c>
      <c r="S13" s="212">
        <f>Jahresübersicht!R12</f>
        <v>108</v>
      </c>
      <c r="T13" s="212">
        <f>Jahresübersicht!S12</f>
        <v>109</v>
      </c>
      <c r="U13" s="212">
        <f>Jahresübersicht!T12</f>
        <v>110</v>
      </c>
      <c r="V13" s="212">
        <f>Jahresübersicht!U12</f>
        <v>111</v>
      </c>
      <c r="W13" s="212">
        <f>Jahresübersicht!V12</f>
        <v>112</v>
      </c>
      <c r="X13" s="212">
        <f>Jahresübersicht!W12</f>
        <v>113</v>
      </c>
      <c r="Y13" s="212">
        <f>Jahresübersicht!X12</f>
        <v>114</v>
      </c>
      <c r="Z13" s="212">
        <f>Jahresübersicht!Y12</f>
        <v>115</v>
      </c>
      <c r="AA13" s="212">
        <f>Jahresübersicht!Z12</f>
        <v>116</v>
      </c>
      <c r="AB13" s="212">
        <f>Jahresübersicht!AA12</f>
        <v>117</v>
      </c>
      <c r="AC13" s="212">
        <f>Jahresübersicht!AB12</f>
        <v>118</v>
      </c>
      <c r="AD13" s="212">
        <f>Jahresübersicht!AC12</f>
        <v>119</v>
      </c>
      <c r="AE13" s="212">
        <f>Jahresübersicht!AD12</f>
        <v>120</v>
      </c>
      <c r="AF13" s="212">
        <f>Jahresübersicht!AE12</f>
        <v>121</v>
      </c>
      <c r="AG13" s="213" t="str">
        <f>Jahresübersicht!AF12</f>
        <v/>
      </c>
      <c r="AH13" s="483"/>
      <c r="AI13" s="477"/>
    </row>
    <row r="14" spans="2:35"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5"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5"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jwl0mjpr2rtT/Ugoykf3y2wTXV+uUZ+AX30XiBn6ANSTJdWLKvFwB2WXhVrCzf2Az5XjTQ71CS2kTl0pvnDzZQ==" saltValue="j3Q8eaz4feO4FKK+NkZvWg=="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AI12:AI14"/>
    <mergeCell ref="B10:AH10"/>
    <mergeCell ref="B32:AH34"/>
    <mergeCell ref="AH12:AH14"/>
    <mergeCell ref="H8:K8"/>
    <mergeCell ref="B9:G9"/>
    <mergeCell ref="H9:K9"/>
  </mergeCells>
  <conditionalFormatting sqref="C12:AF13">
    <cfRule type="expression" dxfId="215" priority="18">
      <formula>WEEKDAY(C12,2)&gt;5</formula>
    </cfRule>
  </conditionalFormatting>
  <conditionalFormatting sqref="C15:AG29">
    <cfRule type="cellIs" dxfId="214"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A3960DF-0D9A-45A3-8568-6D9F338EB697}">
            <xm:f>VLOOKUP(C12,Feiertage!$B$25:$B$31,1,0)</xm:f>
            <x14:dxf>
              <fill>
                <patternFill patternType="solid">
                  <fgColor theme="8" tint="0.79998168889431442"/>
                  <bgColor theme="8" tint="0.79998168889431442"/>
                </patternFill>
              </fill>
            </x14:dxf>
          </x14:cfRule>
          <x14:cfRule type="expression" priority="2" id="{50B4BE03-8D62-402F-8539-E4408D82C161}">
            <xm:f>IF('Start Data'!$B$3=Feiertage!$Q$2,VLOOKUP(C12,Feiertage!$Q$3:$Q$21,1,0),0)</xm:f>
            <x14:dxf>
              <fill>
                <patternFill patternType="solid">
                  <fgColor theme="8" tint="0.79998168889431442"/>
                  <bgColor theme="8" tint="0.79998168889431442"/>
                </patternFill>
              </fill>
            </x14:dxf>
          </x14:cfRule>
          <x14:cfRule type="expression" priority="3" id="{C16D23CB-2C93-410F-AC7B-1FD86A220831}">
            <xm:f>IF('Start Data'!$B$3=Feiertage!$P$2,VLOOKUP(C12,Feiertage!$P$3:$P$21,1,0),0)</xm:f>
            <x14:dxf>
              <fill>
                <patternFill patternType="solid">
                  <fgColor theme="8" tint="0.79998168889431442"/>
                  <bgColor theme="8" tint="0.79998168889431442"/>
                </patternFill>
              </fill>
            </x14:dxf>
          </x14:cfRule>
          <x14:cfRule type="expression" priority="4" id="{94795241-2CE5-49B5-B35B-D14CD9082532}">
            <xm:f>IF('Start Data'!$B$3=Feiertage!$O$2,VLOOKUP(C12,Feiertage!$O$3:$O$21,1,0),0)</xm:f>
            <x14:dxf>
              <fill>
                <patternFill patternType="solid">
                  <fgColor theme="8" tint="0.79998168889431442"/>
                  <bgColor theme="8" tint="0.79998168889431442"/>
                </patternFill>
              </fill>
            </x14:dxf>
          </x14:cfRule>
          <x14:cfRule type="expression" priority="5" id="{36A945D2-1D5C-4CC4-9743-8B859DB5C50A}">
            <xm:f>IF('Start Data'!$B$3=Feiertage!$N$2,VLOOKUP(C12,Feiertage!$N$3:$N$21,1,0),0)</xm:f>
            <x14:dxf>
              <fill>
                <patternFill patternType="solid">
                  <fgColor theme="8" tint="0.79998168889431442"/>
                  <bgColor theme="8" tint="0.79998168889431442"/>
                </patternFill>
              </fill>
            </x14:dxf>
          </x14:cfRule>
          <x14:cfRule type="expression" priority="6" id="{6E3DF852-B7DC-46CE-91F2-84C471A8B95F}">
            <xm:f>IF('Start Data'!$B$3=Feiertage!$M$2,VLOOKUP(C12,Feiertage!$M$3:$M$21,1,0),0)</xm:f>
            <x14:dxf>
              <fill>
                <patternFill patternType="solid">
                  <fgColor theme="8" tint="0.79998168889431442"/>
                  <bgColor theme="8" tint="0.79998168889431442"/>
                </patternFill>
              </fill>
            </x14:dxf>
          </x14:cfRule>
          <x14:cfRule type="expression" priority="7" id="{452D54C0-BB01-43CF-AF06-2632C409F22D}">
            <xm:f>IF('Start Data'!$B$3=Feiertage!$L$2,VLOOKUP(C12,Feiertage!$L$3:$L$21,1,0),0)</xm:f>
            <x14:dxf>
              <fill>
                <patternFill patternType="solid">
                  <fgColor theme="8" tint="0.79998168889431442"/>
                  <bgColor theme="8" tint="0.79998168889431442"/>
                </patternFill>
              </fill>
            </x14:dxf>
          </x14:cfRule>
          <x14:cfRule type="expression" priority="8" id="{1C1B7235-414F-4037-9CD6-402CD580BCD6}">
            <xm:f>IF('Start Data'!$B$3=Feiertage!$K$2,VLOOKUP(C12,Feiertage!$K$3:$K$21,1,0),0)</xm:f>
            <x14:dxf>
              <fill>
                <patternFill patternType="solid">
                  <fgColor theme="8" tint="0.79998168889431442"/>
                  <bgColor theme="8" tint="0.79998168889431442"/>
                </patternFill>
              </fill>
            </x14:dxf>
          </x14:cfRule>
          <x14:cfRule type="expression" priority="9" id="{3EE3A818-40A5-4AEC-A31E-0583C974E32D}">
            <xm:f>IF('Start Data'!$B$3=Feiertage!$J$2,VLOOKUP(C12,Feiertage!$J$3:$J$21,1,0),0)</xm:f>
            <x14:dxf>
              <fill>
                <patternFill patternType="solid">
                  <fgColor theme="8" tint="0.79998168889431442"/>
                  <bgColor theme="8" tint="0.79998168889431442"/>
                </patternFill>
              </fill>
            </x14:dxf>
          </x14:cfRule>
          <x14:cfRule type="expression" priority="10" id="{F8965F39-271E-4A61-AADC-2E44DF5D3B43}">
            <xm:f>IF('Start Data'!$B$3=Feiertage!$I$2,VLOOKUP(C12,Feiertage!$I$3:$I$21,1,0),0)</xm:f>
            <x14:dxf>
              <fill>
                <patternFill patternType="solid">
                  <fgColor theme="8" tint="0.79998168889431442"/>
                  <bgColor theme="8" tint="0.79998168889431442"/>
                </patternFill>
              </fill>
            </x14:dxf>
          </x14:cfRule>
          <x14:cfRule type="expression" priority="11" id="{A19E2A89-9776-4329-91AF-F1FDA84E5785}">
            <xm:f>IF('Start Data'!$B$3=Feiertage!$H$2,VLOOKUP(C12,Feiertage!$H$3:$H$21,1,0),0)</xm:f>
            <x14:dxf>
              <fill>
                <patternFill patternType="solid">
                  <fgColor theme="8" tint="0.79998168889431442"/>
                  <bgColor theme="8" tint="0.79998168889431442"/>
                </patternFill>
              </fill>
            </x14:dxf>
          </x14:cfRule>
          <x14:cfRule type="expression" priority="12" id="{FB3A0647-FFB8-4513-8C4D-CBF460CC5C5F}">
            <xm:f>IF('Start Data'!$B$3=Feiertage!$G$2,VLOOKUP(C12,Feiertage!$G$3:$G$21,1,0),0)</xm:f>
            <x14:dxf>
              <fill>
                <patternFill patternType="solid">
                  <fgColor theme="8" tint="0.79998168889431442"/>
                  <bgColor theme="8" tint="0.79998168889431442"/>
                </patternFill>
              </fill>
            </x14:dxf>
          </x14:cfRule>
          <x14:cfRule type="expression" priority="13" id="{8194DDBC-61D1-45B3-B9F8-77402076D32F}">
            <xm:f>IF('Start Data'!$B$3=Feiertage!$F$2,VLOOKUP(C12,Feiertage!$F$3:$F$21,1,0),0)</xm:f>
            <x14:dxf>
              <fill>
                <patternFill patternType="solid">
                  <fgColor theme="8" tint="0.79998168889431442"/>
                  <bgColor theme="8" tint="0.79998168889431442"/>
                </patternFill>
              </fill>
            </x14:dxf>
          </x14:cfRule>
          <x14:cfRule type="expression" priority="14" id="{7898DF83-4AB7-4B2F-AD19-4FD6C1D6F713}">
            <xm:f>IF('Start Data'!$B$3=Feiertage!$E$2,VLOOKUP(C12,Feiertage!$E$3:$E$21,1,0),0)</xm:f>
            <x14:dxf>
              <fill>
                <patternFill patternType="solid">
                  <fgColor theme="8" tint="0.79998168889431442"/>
                  <bgColor theme="8" tint="0.79998168889431442"/>
                </patternFill>
              </fill>
            </x14:dxf>
          </x14:cfRule>
          <x14:cfRule type="expression" priority="15" id="{9072D678-9070-482A-B2D6-3C129D70EB0D}">
            <xm:f>IF('Start Data'!$B$3=Feiertage!$D$2,VLOOKUP(C12,Feiertage!$D$3:$D$21,1,0),0)</xm:f>
            <x14:dxf>
              <fill>
                <patternFill patternType="solid">
                  <fgColor theme="8" tint="0.79998168889431442"/>
                  <bgColor theme="8" tint="0.79998168889431442"/>
                </patternFill>
              </fill>
            </x14:dxf>
          </x14:cfRule>
          <x14:cfRule type="expression" priority="16" id="{2C19485F-034B-4E83-960B-0C01D3A548BC}">
            <xm:f>IF('Start Data'!$B$3=Feiertage!$B$2,VLOOKUP(C12,Feiertage!$B$3:$B$21,1,0),0)</xm:f>
            <x14:dxf>
              <fill>
                <patternFill patternType="solid">
                  <fgColor theme="8" tint="0.79998168889431442"/>
                  <bgColor theme="8" tint="0.79998168889431442"/>
                </patternFill>
              </fill>
            </x14:dxf>
          </x14:cfRule>
          <x14:cfRule type="expression" priority="17" id="{149CE799-1522-4E46-A651-C35385234DDE}">
            <xm:f>IF('Start Data'!$B$3=Feiertage!$C$2,VLOOKUP(C12,Feiertage!$C$3:$C$21,1,0),0)</xm:f>
            <x14:dxf>
              <fill>
                <patternFill patternType="solid">
                  <fgColor theme="8" tint="0.79998168889431442"/>
                  <bgColor theme="8" tint="0.79998168889431442"/>
                </patternFill>
              </fill>
            </x14:dxf>
          </x14:cfRule>
          <xm:sqref>C12:AF13</xm:sqref>
        </x14:conditionalFormatting>
        <x14:conditionalFormatting xmlns:xm="http://schemas.microsoft.com/office/excel/2006/main">
          <x14:cfRule type="expression" priority="56" id="{52BBB59D-96E8-45B0-B136-58F21C28287F}">
            <xm:f>AND($C$13&gt;='Start Data'!$D35,$C$13&lt;='Start Data'!$E35,'Start Data'!$F35="x")</xm:f>
            <x14:dxf>
              <fill>
                <patternFill patternType="solid">
                  <fgColor indexed="26"/>
                  <bgColor indexed="26"/>
                </patternFill>
              </fill>
            </x14:dxf>
          </x14:cfRule>
          <xm:sqref>C15:AG29</xm:sqref>
        </x14:conditionalFormatting>
        <x14:conditionalFormatting xmlns:xm="http://schemas.microsoft.com/office/excel/2006/main">
          <x14:cfRule type="expression" priority="37" id="{1AC63FFD-A97E-4159-9703-190763BDF260}">
            <xm:f>VLOOKUP(February!AG12,Feiertage!$B$25:$B$31,1,0)</xm:f>
            <x14:dxf>
              <fill>
                <patternFill patternType="solid">
                  <fgColor theme="8" tint="0.79998168889431442"/>
                  <bgColor theme="8" tint="0.79998168889431442"/>
                </patternFill>
              </fill>
            </x14:dxf>
          </x14:cfRule>
          <x14:cfRule type="expression" priority="38" id="{893CC347-FE45-4122-A04E-957D5086A112}">
            <xm:f>IF('Start Data'!$B$3=Feiertage!$Q$2,VLOOKUP(February!AG12,Feiertage!$Q$3:$Q$21,1,0),0)</xm:f>
            <x14:dxf>
              <fill>
                <patternFill patternType="solid">
                  <fgColor theme="8" tint="0.79998168889431442"/>
                  <bgColor theme="8" tint="0.79998168889431442"/>
                </patternFill>
              </fill>
            </x14:dxf>
          </x14:cfRule>
          <x14:cfRule type="expression" priority="39" id="{228D4AA4-38F4-4944-9906-4155A8CB40C8}">
            <xm:f>IF('Start Data'!$B$3=Feiertage!$P$2,VLOOKUP(February!AG12,Feiertage!$P$3:$P$21,1,0),0)</xm:f>
            <x14:dxf>
              <fill>
                <patternFill patternType="solid">
                  <fgColor theme="8" tint="0.79998168889431442"/>
                  <bgColor theme="8" tint="0.79998168889431442"/>
                </patternFill>
              </fill>
            </x14:dxf>
          </x14:cfRule>
          <x14:cfRule type="expression" priority="40" id="{5B3DB32D-F482-44A1-9388-24F8DA43BC7E}">
            <xm:f>IF('Start Data'!$B$3=Feiertage!$O$2,VLOOKUP(February!AG12,Feiertage!$O$3:$O$21,1,0),0)</xm:f>
            <x14:dxf>
              <fill>
                <patternFill patternType="solid">
                  <fgColor theme="8" tint="0.79998168889431442"/>
                  <bgColor theme="8" tint="0.79998168889431442"/>
                </patternFill>
              </fill>
            </x14:dxf>
          </x14:cfRule>
          <x14:cfRule type="expression" priority="41" id="{02EEA331-BBA6-48FA-AF3A-88ED11ED6FCC}">
            <xm:f>IF('Start Data'!$B$3=Feiertage!$N$2,VLOOKUP(February!AG12,Feiertage!$N$3:$N$21,1,0),0)</xm:f>
            <x14:dxf>
              <fill>
                <patternFill patternType="solid">
                  <fgColor theme="8" tint="0.79998168889431442"/>
                  <bgColor theme="8" tint="0.79998168889431442"/>
                </patternFill>
              </fill>
            </x14:dxf>
          </x14:cfRule>
          <x14:cfRule type="expression" priority="42" id="{F9D3C966-447E-4DD1-A6C1-830461685860}">
            <xm:f>IF('Start Data'!$B$3=Feiertage!$M$2,VLOOKUP(February!AG12,Feiertage!$M$3:$M$21,1,0),0)</xm:f>
            <x14:dxf>
              <fill>
                <patternFill patternType="solid">
                  <fgColor theme="8" tint="0.79998168889431442"/>
                  <bgColor theme="8" tint="0.79998168889431442"/>
                </patternFill>
              </fill>
            </x14:dxf>
          </x14:cfRule>
          <x14:cfRule type="expression" priority="43" id="{527104B1-DC16-4719-96AD-C4619F2AB280}">
            <xm:f>IF('Start Data'!$B$3=Feiertage!$L$2,VLOOKUP(February!AG12,Feiertage!$L$3:$L$21,1,0),0)</xm:f>
            <x14:dxf>
              <fill>
                <patternFill patternType="solid">
                  <fgColor theme="8" tint="0.79998168889431442"/>
                  <bgColor theme="8" tint="0.79998168889431442"/>
                </patternFill>
              </fill>
            </x14:dxf>
          </x14:cfRule>
          <x14:cfRule type="expression" priority="44" id="{03B972D3-FB30-47E6-9610-728136ED85C9}">
            <xm:f>IF('Start Data'!$B$3=Feiertage!$K$2,VLOOKUP(February!AG12,Feiertage!$K$3:$K$21,1,0),0)</xm:f>
            <x14:dxf>
              <fill>
                <patternFill patternType="solid">
                  <fgColor theme="8" tint="0.79998168889431442"/>
                  <bgColor theme="8" tint="0.79998168889431442"/>
                </patternFill>
              </fill>
            </x14:dxf>
          </x14:cfRule>
          <x14:cfRule type="expression" priority="45" id="{A719AA0E-8A2F-40E6-AC5E-531B1D312FD1}">
            <xm:f>IF('Start Data'!$B$3=Feiertage!$J$2,VLOOKUP(February!AG12,Feiertage!$J$3:$J$21,1,0),0)</xm:f>
            <x14:dxf>
              <fill>
                <patternFill patternType="solid">
                  <fgColor theme="8" tint="0.79998168889431442"/>
                  <bgColor theme="8" tint="0.79998168889431442"/>
                </patternFill>
              </fill>
            </x14:dxf>
          </x14:cfRule>
          <x14:cfRule type="expression" priority="46" id="{4A72D15D-B1E1-4C01-A22B-AA54267F2110}">
            <xm:f>IF('Start Data'!$B$3=Feiertage!$I$2,VLOOKUP(February!AG12,Feiertage!$I$3:$I$21,1,0),0)</xm:f>
            <x14:dxf>
              <fill>
                <patternFill patternType="solid">
                  <fgColor theme="8" tint="0.79998168889431442"/>
                  <bgColor theme="8" tint="0.79998168889431442"/>
                </patternFill>
              </fill>
            </x14:dxf>
          </x14:cfRule>
          <x14:cfRule type="expression" priority="47" id="{892BBC1A-3292-44F2-9FF9-7F59E146F59B}">
            <xm:f>IF('Start Data'!$B$3=Feiertage!$H$2,VLOOKUP(February!AG12,Feiertage!$H$3:$H$21,1,0),0)</xm:f>
            <x14:dxf>
              <fill>
                <patternFill patternType="solid">
                  <fgColor theme="8" tint="0.79998168889431442"/>
                  <bgColor theme="8" tint="0.79998168889431442"/>
                </patternFill>
              </fill>
            </x14:dxf>
          </x14:cfRule>
          <x14:cfRule type="expression" priority="48" id="{3FCDF64D-131B-4BA7-8556-64A2BA886DA3}">
            <xm:f>IF('Start Data'!$B$3=Feiertage!$G$2,VLOOKUP(February!AG12,Feiertage!$G$3:$G$21,1,0),0)</xm:f>
            <x14:dxf>
              <fill>
                <patternFill patternType="solid">
                  <fgColor theme="8" tint="0.79998168889431442"/>
                  <bgColor theme="8" tint="0.79998168889431442"/>
                </patternFill>
              </fill>
            </x14:dxf>
          </x14:cfRule>
          <x14:cfRule type="expression" priority="49" id="{52C7B56B-B9DC-4757-9B9B-B739546A680C}">
            <xm:f>IF('Start Data'!$B$3=Feiertage!$F$2,VLOOKUP(February!AG12,Feiertage!$F$3:$F$21,1,0),0)</xm:f>
            <x14:dxf>
              <fill>
                <patternFill patternType="solid">
                  <fgColor theme="8" tint="0.79998168889431442"/>
                  <bgColor theme="8" tint="0.79998168889431442"/>
                </patternFill>
              </fill>
            </x14:dxf>
          </x14:cfRule>
          <x14:cfRule type="expression" priority="50" id="{D7E43405-F9E7-45DF-BD61-43A136E03301}">
            <xm:f>IF('Start Data'!$B$3=Feiertage!$E$2,VLOOKUP(February!AG12,Feiertage!$E$3:$E$21,1,0),0)</xm:f>
            <x14:dxf>
              <fill>
                <patternFill patternType="solid">
                  <fgColor theme="8" tint="0.79998168889431442"/>
                  <bgColor theme="8" tint="0.79998168889431442"/>
                </patternFill>
              </fill>
            </x14:dxf>
          </x14:cfRule>
          <x14:cfRule type="expression" priority="51" id="{CCA2CD38-EFCC-404D-BAF6-89BE3C067CDD}">
            <xm:f>IF('Start Data'!$B$3=Feiertage!$D$2,VLOOKUP(February!AG12,Feiertage!$D$3:$D$21,1,0),0)</xm:f>
            <x14:dxf>
              <fill>
                <patternFill patternType="solid">
                  <fgColor theme="8" tint="0.79998168889431442"/>
                  <bgColor theme="8" tint="0.79998168889431442"/>
                </patternFill>
              </fill>
            </x14:dxf>
          </x14:cfRule>
          <x14:cfRule type="expression" priority="52" id="{DEEF341E-9D02-4B4D-9AE1-1641FBAD5B0D}">
            <xm:f>IF('Start Data'!$B$3=Feiertage!$B$2,VLOOKUP(February!AG12,Feiertage!$B$3:$B$21,1,0),0)</xm:f>
            <x14:dxf>
              <fill>
                <patternFill patternType="solid">
                  <fgColor theme="8" tint="0.79998168889431442"/>
                  <bgColor theme="8" tint="0.79998168889431442"/>
                </patternFill>
              </fill>
            </x14:dxf>
          </x14:cfRule>
          <x14:cfRule type="expression" priority="53" id="{D7A68631-EED0-442A-8BC8-52321FC64FB6}">
            <xm:f>IF('Start Data'!$B$3=Feiertage!$C$2,VLOOKUP(February!AG12,Feiertage!$C$3:$C$21,1,0),0)</xm:f>
            <x14:dxf>
              <fill>
                <patternFill patternType="solid">
                  <fgColor theme="8" tint="0.79998168889431442"/>
                  <bgColor theme="8" tint="0.79998168889431442"/>
                </patternFill>
              </fill>
            </x14:dxf>
          </x14:cfRule>
          <x14:cfRule type="expression" priority="54" id="{18645F32-B097-4840-A55A-008FB2C6080B}">
            <xm:f>WEEKDAY(February!AG12,2)&gt;5</xm:f>
            <x14:dxf>
              <fill>
                <patternFill patternType="solid">
                  <fgColor theme="8" tint="0.79998168889431442"/>
                  <bgColor theme="8" tint="0.79998168889431442"/>
                </patternFill>
              </fill>
            </x14:dxf>
          </x14:cfRule>
          <xm:sqref>AG12:AG13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1"/>
  <sheetViews>
    <sheetView showGridLines="0" zoomScaleNormal="100" workbookViewId="0">
      <selection activeCell="C1" sqref="C1"/>
    </sheetView>
  </sheetViews>
  <sheetFormatPr baseColWidth="10" defaultColWidth="11.28515625" defaultRowHeight="15" x14ac:dyDescent="0.25"/>
  <cols>
    <col min="1" max="1" width="4" style="71" customWidth="1"/>
    <col min="2" max="2" width="11.28515625" style="71"/>
    <col min="3" max="33" width="5" style="71" customWidth="1"/>
    <col min="34" max="35" width="7.7109375" style="71" customWidth="1"/>
    <col min="36" max="16384" width="11.28515625" style="71"/>
  </cols>
  <sheetData>
    <row r="1" spans="2:35"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5"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5"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5"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5"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5"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94</v>
      </c>
      <c r="X6" s="475"/>
      <c r="Y6" s="232"/>
      <c r="Z6" s="233"/>
      <c r="AA6" s="234"/>
      <c r="AB6" s="234"/>
      <c r="AC6" s="234"/>
      <c r="AD6" s="235"/>
      <c r="AE6" s="236"/>
      <c r="AF6" s="237"/>
      <c r="AG6" s="230"/>
      <c r="AH6" s="231"/>
      <c r="AI6" s="70"/>
    </row>
    <row r="7" spans="2:35"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5"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5"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row>
    <row r="10" spans="2:35"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5"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5" x14ac:dyDescent="0.25">
      <c r="B12" s="203" t="s">
        <v>33</v>
      </c>
      <c r="C12" s="210">
        <f>Jahresübersicht!B13</f>
        <v>122</v>
      </c>
      <c r="D12" s="210">
        <f>Jahresübersicht!C13</f>
        <v>123</v>
      </c>
      <c r="E12" s="210">
        <f>Jahresübersicht!D13</f>
        <v>124</v>
      </c>
      <c r="F12" s="210">
        <f>Jahresübersicht!E13</f>
        <v>125</v>
      </c>
      <c r="G12" s="210">
        <f>Jahresübersicht!F13</f>
        <v>126</v>
      </c>
      <c r="H12" s="210">
        <f>Jahresübersicht!G13</f>
        <v>127</v>
      </c>
      <c r="I12" s="210">
        <f>Jahresübersicht!H13</f>
        <v>128</v>
      </c>
      <c r="J12" s="210">
        <f>Jahresübersicht!I13</f>
        <v>129</v>
      </c>
      <c r="K12" s="210">
        <f>Jahresübersicht!J13</f>
        <v>130</v>
      </c>
      <c r="L12" s="210">
        <f>Jahresübersicht!K13</f>
        <v>131</v>
      </c>
      <c r="M12" s="210">
        <f>Jahresübersicht!L13</f>
        <v>132</v>
      </c>
      <c r="N12" s="210">
        <f>Jahresübersicht!M13</f>
        <v>133</v>
      </c>
      <c r="O12" s="210">
        <f>Jahresübersicht!N13</f>
        <v>134</v>
      </c>
      <c r="P12" s="210">
        <f>Jahresübersicht!O13</f>
        <v>135</v>
      </c>
      <c r="Q12" s="210">
        <f>Jahresübersicht!P13</f>
        <v>136</v>
      </c>
      <c r="R12" s="210">
        <f>Jahresübersicht!Q13</f>
        <v>137</v>
      </c>
      <c r="S12" s="210">
        <f>Jahresübersicht!R13</f>
        <v>138</v>
      </c>
      <c r="T12" s="210">
        <f>Jahresübersicht!S13</f>
        <v>139</v>
      </c>
      <c r="U12" s="210">
        <f>Jahresübersicht!T13</f>
        <v>140</v>
      </c>
      <c r="V12" s="210">
        <f>Jahresübersicht!U13</f>
        <v>141</v>
      </c>
      <c r="W12" s="210">
        <f>Jahresübersicht!V13</f>
        <v>142</v>
      </c>
      <c r="X12" s="210">
        <f>Jahresübersicht!W13</f>
        <v>143</v>
      </c>
      <c r="Y12" s="210">
        <f>Jahresübersicht!X13</f>
        <v>144</v>
      </c>
      <c r="Z12" s="210">
        <f>Jahresübersicht!Y13</f>
        <v>145</v>
      </c>
      <c r="AA12" s="210">
        <f>Jahresübersicht!Z13</f>
        <v>146</v>
      </c>
      <c r="AB12" s="210">
        <f>Jahresübersicht!AA13</f>
        <v>147</v>
      </c>
      <c r="AC12" s="210">
        <f>Jahresübersicht!AB13</f>
        <v>148</v>
      </c>
      <c r="AD12" s="210">
        <f>Jahresübersicht!AC13</f>
        <v>149</v>
      </c>
      <c r="AE12" s="210">
        <f>Jahresübersicht!AD13</f>
        <v>150</v>
      </c>
      <c r="AF12" s="210">
        <f>Jahresübersicht!AE13</f>
        <v>151</v>
      </c>
      <c r="AG12" s="210">
        <f>Jahresübersicht!AF13</f>
        <v>152</v>
      </c>
      <c r="AH12" s="482" t="s">
        <v>78</v>
      </c>
      <c r="AI12" s="476" t="s">
        <v>77</v>
      </c>
    </row>
    <row r="13" spans="2:35" x14ac:dyDescent="0.25">
      <c r="B13" s="203" t="s">
        <v>35</v>
      </c>
      <c r="C13" s="212">
        <f>Jahresübersicht!B14</f>
        <v>122</v>
      </c>
      <c r="D13" s="212">
        <f>Jahresübersicht!C14</f>
        <v>123</v>
      </c>
      <c r="E13" s="212">
        <f>Jahresübersicht!D14</f>
        <v>124</v>
      </c>
      <c r="F13" s="212">
        <f>Jahresübersicht!E14</f>
        <v>125</v>
      </c>
      <c r="G13" s="212">
        <f>Jahresübersicht!F14</f>
        <v>126</v>
      </c>
      <c r="H13" s="212">
        <f>Jahresübersicht!G14</f>
        <v>127</v>
      </c>
      <c r="I13" s="212">
        <f>Jahresübersicht!H14</f>
        <v>128</v>
      </c>
      <c r="J13" s="212">
        <f>Jahresübersicht!I14</f>
        <v>129</v>
      </c>
      <c r="K13" s="212">
        <f>Jahresübersicht!J14</f>
        <v>130</v>
      </c>
      <c r="L13" s="212">
        <f>Jahresübersicht!K14</f>
        <v>131</v>
      </c>
      <c r="M13" s="212">
        <f>Jahresübersicht!L14</f>
        <v>132</v>
      </c>
      <c r="N13" s="212">
        <f>Jahresübersicht!M14</f>
        <v>133</v>
      </c>
      <c r="O13" s="212">
        <f>Jahresübersicht!N14</f>
        <v>134</v>
      </c>
      <c r="P13" s="212">
        <f>Jahresübersicht!O14</f>
        <v>135</v>
      </c>
      <c r="Q13" s="212">
        <f>Jahresübersicht!P14</f>
        <v>136</v>
      </c>
      <c r="R13" s="212">
        <f>Jahresübersicht!Q14</f>
        <v>137</v>
      </c>
      <c r="S13" s="212">
        <f>Jahresübersicht!R14</f>
        <v>138</v>
      </c>
      <c r="T13" s="212">
        <f>Jahresübersicht!S14</f>
        <v>139</v>
      </c>
      <c r="U13" s="212">
        <f>Jahresübersicht!T14</f>
        <v>140</v>
      </c>
      <c r="V13" s="212">
        <f>Jahresübersicht!U14</f>
        <v>141</v>
      </c>
      <c r="W13" s="212">
        <f>Jahresübersicht!V14</f>
        <v>142</v>
      </c>
      <c r="X13" s="212">
        <f>Jahresübersicht!W14</f>
        <v>143</v>
      </c>
      <c r="Y13" s="212">
        <f>Jahresübersicht!X14</f>
        <v>144</v>
      </c>
      <c r="Z13" s="212">
        <f>Jahresübersicht!Y14</f>
        <v>145</v>
      </c>
      <c r="AA13" s="212">
        <f>Jahresübersicht!Z14</f>
        <v>146</v>
      </c>
      <c r="AB13" s="212">
        <f>Jahresübersicht!AA14</f>
        <v>147</v>
      </c>
      <c r="AC13" s="212">
        <f>Jahresübersicht!AB14</f>
        <v>148</v>
      </c>
      <c r="AD13" s="212">
        <f>Jahresübersicht!AC14</f>
        <v>149</v>
      </c>
      <c r="AE13" s="212">
        <f>Jahresübersicht!AD14</f>
        <v>150</v>
      </c>
      <c r="AF13" s="212">
        <f>Jahresübersicht!AE14</f>
        <v>151</v>
      </c>
      <c r="AG13" s="212">
        <f>Jahresübersicht!AF14</f>
        <v>152</v>
      </c>
      <c r="AH13" s="483"/>
      <c r="AI13" s="477"/>
    </row>
    <row r="14" spans="2:35"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5"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5"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GqMwpSFMmZz08IcpTF0wSBUc2TXIUu7/xSEZzbhVhDiwRf80FIYQL6B3mWsWSCth28ywjN8rWXn13kSY/wKDew==" saltValue="22o61gw1Sx0j5HhDWvJhkA=="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AI12:AI14"/>
    <mergeCell ref="B10:AH10"/>
    <mergeCell ref="B32:AH34"/>
    <mergeCell ref="AH12:AH14"/>
    <mergeCell ref="H8:K8"/>
    <mergeCell ref="B9:G9"/>
    <mergeCell ref="H9:K9"/>
  </mergeCells>
  <conditionalFormatting sqref="C12:AG13">
    <cfRule type="expression" dxfId="177" priority="18">
      <formula>WEEKDAY(C12,2)&gt;5</formula>
    </cfRule>
  </conditionalFormatting>
  <conditionalFormatting sqref="C15:AG29">
    <cfRule type="cellIs" dxfId="17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A4016DE0-83C6-4ED5-AB42-D59B6DF293E1}">
            <xm:f>VLOOKUP(C12,Feiertage!$B$25:$B$31,1,0)</xm:f>
            <x14:dxf>
              <fill>
                <patternFill patternType="solid">
                  <fgColor theme="8" tint="0.79998168889431442"/>
                  <bgColor theme="8" tint="0.79998168889431442"/>
                </patternFill>
              </fill>
            </x14:dxf>
          </x14:cfRule>
          <x14:cfRule type="expression" priority="2" id="{2D57637A-8B11-4D07-886B-0663F5E26351}">
            <xm:f>IF('Start Data'!$B$3=Feiertage!$Q$2,VLOOKUP(C12,Feiertage!$Q$3:$Q$21,1,0),0)</xm:f>
            <x14:dxf>
              <fill>
                <patternFill patternType="solid">
                  <fgColor theme="8" tint="0.79998168889431442"/>
                  <bgColor theme="8" tint="0.79998168889431442"/>
                </patternFill>
              </fill>
            </x14:dxf>
          </x14:cfRule>
          <x14:cfRule type="expression" priority="3" id="{58255623-B71D-4CD7-AAE2-9B1C67B8A575}">
            <xm:f>IF('Start Data'!$B$3=Feiertage!$P$2,VLOOKUP(C12,Feiertage!$P$3:$P$21,1,0),0)</xm:f>
            <x14:dxf>
              <fill>
                <patternFill patternType="solid">
                  <fgColor theme="8" tint="0.79998168889431442"/>
                  <bgColor theme="8" tint="0.79998168889431442"/>
                </patternFill>
              </fill>
            </x14:dxf>
          </x14:cfRule>
          <x14:cfRule type="expression" priority="4" id="{5B531A36-8875-4B4B-8EDF-041FE43AC2BC}">
            <xm:f>IF('Start Data'!$B$3=Feiertage!$O$2,VLOOKUP(C12,Feiertage!$O$3:$O$21,1,0),0)</xm:f>
            <x14:dxf>
              <fill>
                <patternFill patternType="solid">
                  <fgColor theme="8" tint="0.79998168889431442"/>
                  <bgColor theme="8" tint="0.79998168889431442"/>
                </patternFill>
              </fill>
            </x14:dxf>
          </x14:cfRule>
          <x14:cfRule type="expression" priority="5" id="{93C9F748-21CB-4A32-8C66-065664FC70AD}">
            <xm:f>IF('Start Data'!$B$3=Feiertage!$N$2,VLOOKUP(C12,Feiertage!$N$3:$N$21,1,0),0)</xm:f>
            <x14:dxf>
              <fill>
                <patternFill patternType="solid">
                  <fgColor theme="8" tint="0.79998168889431442"/>
                  <bgColor theme="8" tint="0.79998168889431442"/>
                </patternFill>
              </fill>
            </x14:dxf>
          </x14:cfRule>
          <x14:cfRule type="expression" priority="6" id="{F8265A3D-EC27-49D2-8198-7B44F2AEED2F}">
            <xm:f>IF('Start Data'!$B$3=Feiertage!$M$2,VLOOKUP(C12,Feiertage!$M$3:$M$21,1,0),0)</xm:f>
            <x14:dxf>
              <fill>
                <patternFill patternType="solid">
                  <fgColor theme="8" tint="0.79998168889431442"/>
                  <bgColor theme="8" tint="0.79998168889431442"/>
                </patternFill>
              </fill>
            </x14:dxf>
          </x14:cfRule>
          <x14:cfRule type="expression" priority="7" id="{F3098EE4-40E8-4AC9-9870-EFDE2B9ED8A9}">
            <xm:f>IF('Start Data'!$B$3=Feiertage!$L$2,VLOOKUP(C12,Feiertage!$L$3:$L$21,1,0),0)</xm:f>
            <x14:dxf>
              <fill>
                <patternFill patternType="solid">
                  <fgColor theme="8" tint="0.79998168889431442"/>
                  <bgColor theme="8" tint="0.79998168889431442"/>
                </patternFill>
              </fill>
            </x14:dxf>
          </x14:cfRule>
          <x14:cfRule type="expression" priority="8" id="{1F86E3E2-07E4-4B1D-8C26-610370A6BF54}">
            <xm:f>IF('Start Data'!$B$3=Feiertage!$K$2,VLOOKUP(C12,Feiertage!$K$3:$K$21,1,0),0)</xm:f>
            <x14:dxf>
              <fill>
                <patternFill patternType="solid">
                  <fgColor theme="8" tint="0.79998168889431442"/>
                  <bgColor theme="8" tint="0.79998168889431442"/>
                </patternFill>
              </fill>
            </x14:dxf>
          </x14:cfRule>
          <x14:cfRule type="expression" priority="9" id="{0ECD1395-6C39-4281-BE2E-D428914AD2C4}">
            <xm:f>IF('Start Data'!$B$3=Feiertage!$J$2,VLOOKUP(C12,Feiertage!$J$3:$J$21,1,0),0)</xm:f>
            <x14:dxf>
              <fill>
                <patternFill patternType="solid">
                  <fgColor theme="8" tint="0.79998168889431442"/>
                  <bgColor theme="8" tint="0.79998168889431442"/>
                </patternFill>
              </fill>
            </x14:dxf>
          </x14:cfRule>
          <x14:cfRule type="expression" priority="10" id="{583BF60A-2EEB-42B5-B04F-E56856FF826B}">
            <xm:f>IF('Start Data'!$B$3=Feiertage!$I$2,VLOOKUP(C12,Feiertage!$I$3:$I$21,1,0),0)</xm:f>
            <x14:dxf>
              <fill>
                <patternFill patternType="solid">
                  <fgColor theme="8" tint="0.79998168889431442"/>
                  <bgColor theme="8" tint="0.79998168889431442"/>
                </patternFill>
              </fill>
            </x14:dxf>
          </x14:cfRule>
          <x14:cfRule type="expression" priority="11" id="{92519ACA-542E-46C5-8AEE-58CD57DA1B91}">
            <xm:f>IF('Start Data'!$B$3=Feiertage!$H$2,VLOOKUP(C12,Feiertage!$H$3:$H$21,1,0),0)</xm:f>
            <x14:dxf>
              <fill>
                <patternFill patternType="solid">
                  <fgColor theme="8" tint="0.79998168889431442"/>
                  <bgColor theme="8" tint="0.79998168889431442"/>
                </patternFill>
              </fill>
            </x14:dxf>
          </x14:cfRule>
          <x14:cfRule type="expression" priority="12" id="{55209BE8-F67D-4670-87BE-0F3D81E304F8}">
            <xm:f>IF('Start Data'!$B$3=Feiertage!$G$2,VLOOKUP(C12,Feiertage!$G$3:$G$21,1,0),0)</xm:f>
            <x14:dxf>
              <fill>
                <patternFill patternType="solid">
                  <fgColor theme="8" tint="0.79998168889431442"/>
                  <bgColor theme="8" tint="0.79998168889431442"/>
                </patternFill>
              </fill>
            </x14:dxf>
          </x14:cfRule>
          <x14:cfRule type="expression" priority="13" id="{6D4F84E4-B6E3-407B-A02C-EFE8A4CEA92A}">
            <xm:f>IF('Start Data'!$B$3=Feiertage!$F$2,VLOOKUP(C12,Feiertage!$F$3:$F$21,1,0),0)</xm:f>
            <x14:dxf>
              <fill>
                <patternFill patternType="solid">
                  <fgColor theme="8" tint="0.79998168889431442"/>
                  <bgColor theme="8" tint="0.79998168889431442"/>
                </patternFill>
              </fill>
            </x14:dxf>
          </x14:cfRule>
          <x14:cfRule type="expression" priority="14" id="{49A8B1FB-ACEF-42CD-AD4E-D99D1893182E}">
            <xm:f>IF('Start Data'!$B$3=Feiertage!$E$2,VLOOKUP(C12,Feiertage!$E$3:$E$21,1,0),0)</xm:f>
            <x14:dxf>
              <fill>
                <patternFill patternType="solid">
                  <fgColor theme="8" tint="0.79998168889431442"/>
                  <bgColor theme="8" tint="0.79998168889431442"/>
                </patternFill>
              </fill>
            </x14:dxf>
          </x14:cfRule>
          <x14:cfRule type="expression" priority="15" id="{B85492FD-5C77-4B09-BD4C-DB4641E02BAA}">
            <xm:f>IF('Start Data'!$B$3=Feiertage!$D$2,VLOOKUP(C12,Feiertage!$D$3:$D$21,1,0),0)</xm:f>
            <x14:dxf>
              <fill>
                <patternFill patternType="solid">
                  <fgColor theme="8" tint="0.79998168889431442"/>
                  <bgColor theme="8" tint="0.79998168889431442"/>
                </patternFill>
              </fill>
            </x14:dxf>
          </x14:cfRule>
          <x14:cfRule type="expression" priority="16" id="{D8FCF95A-5DA8-45F9-AF8F-17BA66D4855A}">
            <xm:f>IF('Start Data'!$B$3=Feiertage!$B$2,VLOOKUP(C12,Feiertage!$B$3:$B$21,1,0),0)</xm:f>
            <x14:dxf>
              <fill>
                <patternFill patternType="solid">
                  <fgColor theme="8" tint="0.79998168889431442"/>
                  <bgColor theme="8" tint="0.79998168889431442"/>
                </patternFill>
              </fill>
            </x14:dxf>
          </x14:cfRule>
          <x14:cfRule type="expression" priority="17" id="{6DD6B3F0-F398-4AB2-A1DD-7519C651AC57}">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5E8E3AA8-8A40-4A5A-AF65-DC8D27164D01}">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1"/>
  <sheetViews>
    <sheetView showGridLines="0" workbookViewId="0">
      <selection activeCell="C1" sqref="C1"/>
    </sheetView>
  </sheetViews>
  <sheetFormatPr baseColWidth="10" defaultColWidth="11.28515625" defaultRowHeight="15" x14ac:dyDescent="0.25"/>
  <cols>
    <col min="1" max="1" width="4" style="71" customWidth="1"/>
    <col min="2" max="2" width="11.28515625" style="71"/>
    <col min="3" max="33" width="5" style="71" customWidth="1"/>
    <col min="34" max="35" width="7.7109375" style="71" customWidth="1"/>
    <col min="36" max="16384" width="11.28515625" style="71"/>
  </cols>
  <sheetData>
    <row r="1" spans="2:35"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5"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5"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5"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5"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5"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103</v>
      </c>
      <c r="X6" s="475"/>
      <c r="Y6" s="232"/>
      <c r="Z6" s="233"/>
      <c r="AA6" s="234"/>
      <c r="AB6" s="234"/>
      <c r="AC6" s="234"/>
      <c r="AD6" s="235"/>
      <c r="AE6" s="236"/>
      <c r="AF6" s="237"/>
      <c r="AG6" s="230"/>
      <c r="AH6" s="231"/>
      <c r="AI6" s="70"/>
    </row>
    <row r="7" spans="2:35"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5"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5"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row>
    <row r="10" spans="2:35" ht="15" customHeight="1"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5"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5" x14ac:dyDescent="0.25">
      <c r="B12" s="203" t="s">
        <v>33</v>
      </c>
      <c r="C12" s="210">
        <f>Jahresübersicht!B15</f>
        <v>153</v>
      </c>
      <c r="D12" s="210">
        <f>Jahresübersicht!C15</f>
        <v>154</v>
      </c>
      <c r="E12" s="210">
        <f>Jahresübersicht!D15</f>
        <v>155</v>
      </c>
      <c r="F12" s="210">
        <f>Jahresübersicht!E15</f>
        <v>156</v>
      </c>
      <c r="G12" s="210">
        <f>Jahresübersicht!F15</f>
        <v>157</v>
      </c>
      <c r="H12" s="210">
        <f>Jahresübersicht!G15</f>
        <v>158</v>
      </c>
      <c r="I12" s="210">
        <f>Jahresübersicht!H15</f>
        <v>159</v>
      </c>
      <c r="J12" s="210">
        <f>Jahresübersicht!I15</f>
        <v>160</v>
      </c>
      <c r="K12" s="210">
        <f>Jahresübersicht!J15</f>
        <v>161</v>
      </c>
      <c r="L12" s="210">
        <f>Jahresübersicht!K15</f>
        <v>162</v>
      </c>
      <c r="M12" s="210">
        <f>Jahresübersicht!L15</f>
        <v>163</v>
      </c>
      <c r="N12" s="210">
        <f>Jahresübersicht!M15</f>
        <v>164</v>
      </c>
      <c r="O12" s="210">
        <f>Jahresübersicht!N15</f>
        <v>165</v>
      </c>
      <c r="P12" s="210">
        <f>Jahresübersicht!O15</f>
        <v>166</v>
      </c>
      <c r="Q12" s="210">
        <f>Jahresübersicht!P15</f>
        <v>167</v>
      </c>
      <c r="R12" s="210">
        <f>Jahresübersicht!Q15</f>
        <v>168</v>
      </c>
      <c r="S12" s="210">
        <f>Jahresübersicht!R15</f>
        <v>169</v>
      </c>
      <c r="T12" s="210">
        <f>Jahresübersicht!S15</f>
        <v>170</v>
      </c>
      <c r="U12" s="210">
        <f>Jahresübersicht!T15</f>
        <v>171</v>
      </c>
      <c r="V12" s="210">
        <f>Jahresübersicht!U15</f>
        <v>172</v>
      </c>
      <c r="W12" s="210">
        <f>Jahresübersicht!V15</f>
        <v>173</v>
      </c>
      <c r="X12" s="210">
        <f>Jahresübersicht!W15</f>
        <v>174</v>
      </c>
      <c r="Y12" s="210">
        <f>Jahresübersicht!X15</f>
        <v>175</v>
      </c>
      <c r="Z12" s="210">
        <f>Jahresübersicht!Y15</f>
        <v>176</v>
      </c>
      <c r="AA12" s="210">
        <f>Jahresübersicht!Z15</f>
        <v>177</v>
      </c>
      <c r="AB12" s="210">
        <f>Jahresübersicht!AA15</f>
        <v>178</v>
      </c>
      <c r="AC12" s="210">
        <f>Jahresübersicht!AB15</f>
        <v>179</v>
      </c>
      <c r="AD12" s="210">
        <f>Jahresübersicht!AC15</f>
        <v>180</v>
      </c>
      <c r="AE12" s="210">
        <f>Jahresübersicht!AD15</f>
        <v>181</v>
      </c>
      <c r="AF12" s="210">
        <f>Jahresübersicht!AE15</f>
        <v>182</v>
      </c>
      <c r="AG12" s="210" t="str">
        <f>Jahresübersicht!AF15</f>
        <v/>
      </c>
      <c r="AH12" s="482" t="s">
        <v>78</v>
      </c>
      <c r="AI12" s="476" t="s">
        <v>77</v>
      </c>
    </row>
    <row r="13" spans="2:35" x14ac:dyDescent="0.25">
      <c r="B13" s="203" t="s">
        <v>35</v>
      </c>
      <c r="C13" s="212">
        <f>Jahresübersicht!B16</f>
        <v>153</v>
      </c>
      <c r="D13" s="212">
        <f>Jahresübersicht!C16</f>
        <v>154</v>
      </c>
      <c r="E13" s="212">
        <f>Jahresübersicht!D16</f>
        <v>155</v>
      </c>
      <c r="F13" s="212">
        <f>Jahresübersicht!E16</f>
        <v>156</v>
      </c>
      <c r="G13" s="212">
        <f>Jahresübersicht!F16</f>
        <v>157</v>
      </c>
      <c r="H13" s="212">
        <f>Jahresübersicht!G16</f>
        <v>158</v>
      </c>
      <c r="I13" s="212">
        <f>Jahresübersicht!H16</f>
        <v>159</v>
      </c>
      <c r="J13" s="212">
        <f>Jahresübersicht!I16</f>
        <v>160</v>
      </c>
      <c r="K13" s="212">
        <f>Jahresübersicht!J16</f>
        <v>161</v>
      </c>
      <c r="L13" s="212">
        <f>Jahresübersicht!K16</f>
        <v>162</v>
      </c>
      <c r="M13" s="212">
        <f>Jahresübersicht!L16</f>
        <v>163</v>
      </c>
      <c r="N13" s="212">
        <f>Jahresübersicht!M16</f>
        <v>164</v>
      </c>
      <c r="O13" s="212">
        <f>Jahresübersicht!N16</f>
        <v>165</v>
      </c>
      <c r="P13" s="212">
        <f>Jahresübersicht!O16</f>
        <v>166</v>
      </c>
      <c r="Q13" s="212">
        <f>Jahresübersicht!P16</f>
        <v>167</v>
      </c>
      <c r="R13" s="212">
        <f>Jahresübersicht!Q16</f>
        <v>168</v>
      </c>
      <c r="S13" s="212">
        <f>Jahresübersicht!R16</f>
        <v>169</v>
      </c>
      <c r="T13" s="212">
        <f>Jahresübersicht!S16</f>
        <v>170</v>
      </c>
      <c r="U13" s="212">
        <f>Jahresübersicht!T16</f>
        <v>171</v>
      </c>
      <c r="V13" s="212">
        <f>Jahresübersicht!U16</f>
        <v>172</v>
      </c>
      <c r="W13" s="212">
        <f>Jahresübersicht!V16</f>
        <v>173</v>
      </c>
      <c r="X13" s="212">
        <f>Jahresübersicht!W16</f>
        <v>174</v>
      </c>
      <c r="Y13" s="212">
        <f>Jahresübersicht!X16</f>
        <v>175</v>
      </c>
      <c r="Z13" s="212">
        <f>Jahresübersicht!Y16</f>
        <v>176</v>
      </c>
      <c r="AA13" s="212">
        <f>Jahresübersicht!Z16</f>
        <v>177</v>
      </c>
      <c r="AB13" s="212">
        <f>Jahresübersicht!AA16</f>
        <v>178</v>
      </c>
      <c r="AC13" s="212">
        <f>Jahresübersicht!AB16</f>
        <v>179</v>
      </c>
      <c r="AD13" s="212">
        <f>Jahresübersicht!AC16</f>
        <v>180</v>
      </c>
      <c r="AE13" s="212">
        <f>Jahresübersicht!AD16</f>
        <v>181</v>
      </c>
      <c r="AF13" s="212">
        <f>Jahresübersicht!AE16</f>
        <v>182</v>
      </c>
      <c r="AG13" s="212" t="str">
        <f>Jahresübersicht!AF16</f>
        <v/>
      </c>
      <c r="AH13" s="483"/>
      <c r="AI13" s="477"/>
    </row>
    <row r="14" spans="2:35"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5"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5"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nvQj56STqc5EykYD7m2YSQk57GA2pdKa3QgrIhy5yTtbvav1YBFa9jBoZQZwG5YqXnzomaeOLS1dNEX0F7qH7A==" saltValue="Uh3mkV6dKWhN4IbevZhfP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157" priority="18">
      <formula>WEEKDAY(C12,2)&gt;5</formula>
    </cfRule>
  </conditionalFormatting>
  <conditionalFormatting sqref="C15:AG29">
    <cfRule type="cellIs" dxfId="15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D5C23D2-FE34-4F53-AC74-39D1B94781E5}">
            <xm:f>VLOOKUP(C12,Feiertage!$B$25:$B$31,1,0)</xm:f>
            <x14:dxf>
              <fill>
                <patternFill patternType="solid">
                  <fgColor theme="8" tint="0.79998168889431442"/>
                  <bgColor theme="8" tint="0.79998168889431442"/>
                </patternFill>
              </fill>
            </x14:dxf>
          </x14:cfRule>
          <x14:cfRule type="expression" priority="2" id="{82C811AF-50A2-46D3-8D95-CFC603DC3464}">
            <xm:f>IF('Start Data'!$B$3=Feiertage!$Q$2,VLOOKUP(C12,Feiertage!$Q$3:$Q$21,1,0),0)</xm:f>
            <x14:dxf>
              <fill>
                <patternFill patternType="solid">
                  <fgColor theme="8" tint="0.79998168889431442"/>
                  <bgColor theme="8" tint="0.79998168889431442"/>
                </patternFill>
              </fill>
            </x14:dxf>
          </x14:cfRule>
          <x14:cfRule type="expression" priority="3" id="{CB46CCCF-2DE6-43A8-9002-A39467C2083E}">
            <xm:f>IF('Start Data'!$B$3=Feiertage!$P$2,VLOOKUP(C12,Feiertage!$P$3:$P$21,1,0),0)</xm:f>
            <x14:dxf>
              <fill>
                <patternFill patternType="solid">
                  <fgColor theme="8" tint="0.79998168889431442"/>
                  <bgColor theme="8" tint="0.79998168889431442"/>
                </patternFill>
              </fill>
            </x14:dxf>
          </x14:cfRule>
          <x14:cfRule type="expression" priority="4" id="{69600914-C368-43F0-86DE-C1F50CB1F0CC}">
            <xm:f>IF('Start Data'!$B$3=Feiertage!$O$2,VLOOKUP(C12,Feiertage!$O$3:$O$21,1,0),0)</xm:f>
            <x14:dxf>
              <fill>
                <patternFill patternType="solid">
                  <fgColor theme="8" tint="0.79998168889431442"/>
                  <bgColor theme="8" tint="0.79998168889431442"/>
                </patternFill>
              </fill>
            </x14:dxf>
          </x14:cfRule>
          <x14:cfRule type="expression" priority="5" id="{06955309-5B7B-422E-A478-4997F25E0D67}">
            <xm:f>IF('Start Data'!$B$3=Feiertage!$N$2,VLOOKUP(C12,Feiertage!$N$3:$N$21,1,0),0)</xm:f>
            <x14:dxf>
              <fill>
                <patternFill patternType="solid">
                  <fgColor theme="8" tint="0.79998168889431442"/>
                  <bgColor theme="8" tint="0.79998168889431442"/>
                </patternFill>
              </fill>
            </x14:dxf>
          </x14:cfRule>
          <x14:cfRule type="expression" priority="6" id="{C207D256-76C3-4BDB-A47F-95B06A4DB258}">
            <xm:f>IF('Start Data'!$B$3=Feiertage!$M$2,VLOOKUP(C12,Feiertage!$M$3:$M$21,1,0),0)</xm:f>
            <x14:dxf>
              <fill>
                <patternFill patternType="solid">
                  <fgColor theme="8" tint="0.79998168889431442"/>
                  <bgColor theme="8" tint="0.79998168889431442"/>
                </patternFill>
              </fill>
            </x14:dxf>
          </x14:cfRule>
          <x14:cfRule type="expression" priority="7" id="{3410AECC-D10E-40E6-8E75-B3B6892CEAA0}">
            <xm:f>IF('Start Data'!$B$3=Feiertage!$L$2,VLOOKUP(C12,Feiertage!$L$3:$L$21,1,0),0)</xm:f>
            <x14:dxf>
              <fill>
                <patternFill patternType="solid">
                  <fgColor theme="8" tint="0.79998168889431442"/>
                  <bgColor theme="8" tint="0.79998168889431442"/>
                </patternFill>
              </fill>
            </x14:dxf>
          </x14:cfRule>
          <x14:cfRule type="expression" priority="8" id="{C1E12CEF-8235-4E22-B3DA-6EED50DCFA5A}">
            <xm:f>IF('Start Data'!$B$3=Feiertage!$K$2,VLOOKUP(C12,Feiertage!$K$3:$K$21,1,0),0)</xm:f>
            <x14:dxf>
              <fill>
                <patternFill patternType="solid">
                  <fgColor theme="8" tint="0.79998168889431442"/>
                  <bgColor theme="8" tint="0.79998168889431442"/>
                </patternFill>
              </fill>
            </x14:dxf>
          </x14:cfRule>
          <x14:cfRule type="expression" priority="9" id="{79B97882-19FC-4120-AFCE-0CD2F978CE70}">
            <xm:f>IF('Start Data'!$B$3=Feiertage!$J$2,VLOOKUP(C12,Feiertage!$J$3:$J$21,1,0),0)</xm:f>
            <x14:dxf>
              <fill>
                <patternFill patternType="solid">
                  <fgColor theme="8" tint="0.79998168889431442"/>
                  <bgColor theme="8" tint="0.79998168889431442"/>
                </patternFill>
              </fill>
            </x14:dxf>
          </x14:cfRule>
          <x14:cfRule type="expression" priority="10" id="{E936C77A-16EC-467E-9D8B-550AF2D3E4EC}">
            <xm:f>IF('Start Data'!$B$3=Feiertage!$I$2,VLOOKUP(C12,Feiertage!$I$3:$I$21,1,0),0)</xm:f>
            <x14:dxf>
              <fill>
                <patternFill patternType="solid">
                  <fgColor theme="8" tint="0.79998168889431442"/>
                  <bgColor theme="8" tint="0.79998168889431442"/>
                </patternFill>
              </fill>
            </x14:dxf>
          </x14:cfRule>
          <x14:cfRule type="expression" priority="11" id="{808B9A0C-4552-407D-8DF7-371ACCDE37F6}">
            <xm:f>IF('Start Data'!$B$3=Feiertage!$H$2,VLOOKUP(C12,Feiertage!$H$3:$H$21,1,0),0)</xm:f>
            <x14:dxf>
              <fill>
                <patternFill patternType="solid">
                  <fgColor theme="8" tint="0.79998168889431442"/>
                  <bgColor theme="8" tint="0.79998168889431442"/>
                </patternFill>
              </fill>
            </x14:dxf>
          </x14:cfRule>
          <x14:cfRule type="expression" priority="12" id="{BB658F60-C887-497B-B4F6-BCE2153732B0}">
            <xm:f>IF('Start Data'!$B$3=Feiertage!$G$2,VLOOKUP(C12,Feiertage!$G$3:$G$21,1,0),0)</xm:f>
            <x14:dxf>
              <fill>
                <patternFill patternType="solid">
                  <fgColor theme="8" tint="0.79998168889431442"/>
                  <bgColor theme="8" tint="0.79998168889431442"/>
                </patternFill>
              </fill>
            </x14:dxf>
          </x14:cfRule>
          <x14:cfRule type="expression" priority="13" id="{EC05C27B-6B80-40C2-8FD9-19984D3DE8C7}">
            <xm:f>IF('Start Data'!$B$3=Feiertage!$F$2,VLOOKUP(C12,Feiertage!$F$3:$F$21,1,0),0)</xm:f>
            <x14:dxf>
              <fill>
                <patternFill patternType="solid">
                  <fgColor theme="8" tint="0.79998168889431442"/>
                  <bgColor theme="8" tint="0.79998168889431442"/>
                </patternFill>
              </fill>
            </x14:dxf>
          </x14:cfRule>
          <x14:cfRule type="expression" priority="14" id="{B2DF1224-3B13-44E1-BABD-0652B244C58F}">
            <xm:f>IF('Start Data'!$B$3=Feiertage!$E$2,VLOOKUP(C12,Feiertage!$E$3:$E$21,1,0),0)</xm:f>
            <x14:dxf>
              <fill>
                <patternFill patternType="solid">
                  <fgColor theme="8" tint="0.79998168889431442"/>
                  <bgColor theme="8" tint="0.79998168889431442"/>
                </patternFill>
              </fill>
            </x14:dxf>
          </x14:cfRule>
          <x14:cfRule type="expression" priority="15" id="{B42AFEB3-B473-49A8-9530-C1ABAE82756F}">
            <xm:f>IF('Start Data'!$B$3=Feiertage!$D$2,VLOOKUP(C12,Feiertage!$D$3:$D$21,1,0),0)</xm:f>
            <x14:dxf>
              <fill>
                <patternFill patternType="solid">
                  <fgColor theme="8" tint="0.79998168889431442"/>
                  <bgColor theme="8" tint="0.79998168889431442"/>
                </patternFill>
              </fill>
            </x14:dxf>
          </x14:cfRule>
          <x14:cfRule type="expression" priority="16" id="{81B20DC9-6EA9-4649-AFD1-50A8B1D2DD53}">
            <xm:f>IF('Start Data'!$B$3=Feiertage!$B$2,VLOOKUP(C12,Feiertage!$B$3:$B$21,1,0),0)</xm:f>
            <x14:dxf>
              <fill>
                <patternFill patternType="solid">
                  <fgColor theme="8" tint="0.79998168889431442"/>
                  <bgColor theme="8" tint="0.79998168889431442"/>
                </patternFill>
              </fill>
            </x14:dxf>
          </x14:cfRule>
          <x14:cfRule type="expression" priority="17" id="{EC1C46C4-7BAB-4946-9AAF-0F68533980E9}">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312D017E-C723-4B00-A110-9C1BB3DE1BEA}">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workbookViewId="0">
      <selection activeCell="C1" sqref="C1"/>
    </sheetView>
  </sheetViews>
  <sheetFormatPr baseColWidth="10" defaultColWidth="11.28515625" defaultRowHeight="15" x14ac:dyDescent="0.25"/>
  <cols>
    <col min="1" max="1" width="3.7109375" style="71" customWidth="1"/>
    <col min="2" max="2" width="11.28515625" style="71"/>
    <col min="3" max="33" width="5" style="71" customWidth="1"/>
    <col min="34" max="34" width="7.28515625" style="71" customWidth="1"/>
    <col min="35" max="35" width="7.7109375"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90</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27"/>
    </row>
    <row r="10" spans="2:36"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Jahresübersicht!B17</f>
        <v>183</v>
      </c>
      <c r="D12" s="210">
        <f>Jahresübersicht!C17</f>
        <v>184</v>
      </c>
      <c r="E12" s="210">
        <f>Jahresübersicht!D17</f>
        <v>185</v>
      </c>
      <c r="F12" s="210">
        <f>Jahresübersicht!E17</f>
        <v>186</v>
      </c>
      <c r="G12" s="210">
        <f>Jahresübersicht!F17</f>
        <v>187</v>
      </c>
      <c r="H12" s="210">
        <f>Jahresübersicht!G17</f>
        <v>188</v>
      </c>
      <c r="I12" s="210">
        <f>Jahresübersicht!H17</f>
        <v>189</v>
      </c>
      <c r="J12" s="210">
        <f>Jahresübersicht!I17</f>
        <v>190</v>
      </c>
      <c r="K12" s="210">
        <f>Jahresübersicht!J17</f>
        <v>191</v>
      </c>
      <c r="L12" s="210">
        <f>Jahresübersicht!K17</f>
        <v>192</v>
      </c>
      <c r="M12" s="210">
        <f>Jahresübersicht!L17</f>
        <v>193</v>
      </c>
      <c r="N12" s="210">
        <f>Jahresübersicht!M17</f>
        <v>194</v>
      </c>
      <c r="O12" s="210">
        <f>Jahresübersicht!N17</f>
        <v>195</v>
      </c>
      <c r="P12" s="210">
        <f>Jahresübersicht!O17</f>
        <v>196</v>
      </c>
      <c r="Q12" s="210">
        <f>Jahresübersicht!P17</f>
        <v>197</v>
      </c>
      <c r="R12" s="210">
        <f>Jahresübersicht!Q17</f>
        <v>198</v>
      </c>
      <c r="S12" s="210">
        <f>Jahresübersicht!R17</f>
        <v>199</v>
      </c>
      <c r="T12" s="210">
        <f>Jahresübersicht!S17</f>
        <v>200</v>
      </c>
      <c r="U12" s="210">
        <f>Jahresübersicht!T17</f>
        <v>201</v>
      </c>
      <c r="V12" s="210">
        <f>Jahresübersicht!U17</f>
        <v>202</v>
      </c>
      <c r="W12" s="210">
        <f>Jahresübersicht!V17</f>
        <v>203</v>
      </c>
      <c r="X12" s="210">
        <f>Jahresübersicht!W17</f>
        <v>204</v>
      </c>
      <c r="Y12" s="210">
        <f>Jahresübersicht!X17</f>
        <v>205</v>
      </c>
      <c r="Z12" s="210">
        <f>Jahresübersicht!Y17</f>
        <v>206</v>
      </c>
      <c r="AA12" s="210">
        <f>Jahresübersicht!Z17</f>
        <v>207</v>
      </c>
      <c r="AB12" s="210">
        <f>Jahresübersicht!AA17</f>
        <v>208</v>
      </c>
      <c r="AC12" s="210">
        <f>Jahresübersicht!AB17</f>
        <v>209</v>
      </c>
      <c r="AD12" s="210">
        <f>Jahresübersicht!AC17</f>
        <v>210</v>
      </c>
      <c r="AE12" s="210">
        <f>Jahresübersicht!AD17</f>
        <v>211</v>
      </c>
      <c r="AF12" s="210">
        <f>Jahresübersicht!AE17</f>
        <v>212</v>
      </c>
      <c r="AG12" s="210">
        <f>Jahresübersicht!AF17</f>
        <v>213</v>
      </c>
      <c r="AH12" s="482" t="s">
        <v>78</v>
      </c>
      <c r="AI12" s="476" t="s">
        <v>77</v>
      </c>
    </row>
    <row r="13" spans="2:36" x14ac:dyDescent="0.25">
      <c r="B13" s="203" t="s">
        <v>35</v>
      </c>
      <c r="C13" s="212">
        <f>Jahresübersicht!B18</f>
        <v>183</v>
      </c>
      <c r="D13" s="212">
        <f>Jahresübersicht!C18</f>
        <v>184</v>
      </c>
      <c r="E13" s="212">
        <f>Jahresübersicht!D18</f>
        <v>185</v>
      </c>
      <c r="F13" s="212">
        <f>Jahresübersicht!E18</f>
        <v>186</v>
      </c>
      <c r="G13" s="212">
        <f>Jahresübersicht!F18</f>
        <v>187</v>
      </c>
      <c r="H13" s="212">
        <f>Jahresübersicht!G18</f>
        <v>188</v>
      </c>
      <c r="I13" s="212">
        <f>Jahresübersicht!H18</f>
        <v>189</v>
      </c>
      <c r="J13" s="212">
        <f>Jahresübersicht!I18</f>
        <v>190</v>
      </c>
      <c r="K13" s="212">
        <f>Jahresübersicht!J18</f>
        <v>191</v>
      </c>
      <c r="L13" s="212">
        <f>Jahresübersicht!K18</f>
        <v>192</v>
      </c>
      <c r="M13" s="212">
        <f>Jahresübersicht!L18</f>
        <v>193</v>
      </c>
      <c r="N13" s="212">
        <f>Jahresübersicht!M18</f>
        <v>194</v>
      </c>
      <c r="O13" s="212">
        <f>Jahresübersicht!N18</f>
        <v>195</v>
      </c>
      <c r="P13" s="212">
        <f>Jahresübersicht!O18</f>
        <v>196</v>
      </c>
      <c r="Q13" s="212">
        <f>Jahresübersicht!P18</f>
        <v>197</v>
      </c>
      <c r="R13" s="212">
        <f>Jahresübersicht!Q18</f>
        <v>198</v>
      </c>
      <c r="S13" s="212">
        <f>Jahresübersicht!R18</f>
        <v>199</v>
      </c>
      <c r="T13" s="212">
        <f>Jahresübersicht!S18</f>
        <v>200</v>
      </c>
      <c r="U13" s="212">
        <f>Jahresübersicht!T18</f>
        <v>201</v>
      </c>
      <c r="V13" s="212">
        <f>Jahresübersicht!U18</f>
        <v>202</v>
      </c>
      <c r="W13" s="212">
        <f>Jahresübersicht!V18</f>
        <v>203</v>
      </c>
      <c r="X13" s="212">
        <f>Jahresübersicht!W18</f>
        <v>204</v>
      </c>
      <c r="Y13" s="212">
        <f>Jahresübersicht!X18</f>
        <v>205</v>
      </c>
      <c r="Z13" s="212">
        <f>Jahresübersicht!Y18</f>
        <v>206</v>
      </c>
      <c r="AA13" s="212">
        <f>Jahresübersicht!Z18</f>
        <v>207</v>
      </c>
      <c r="AB13" s="212">
        <f>Jahresübersicht!AA18</f>
        <v>208</v>
      </c>
      <c r="AC13" s="212">
        <f>Jahresübersicht!AB18</f>
        <v>209</v>
      </c>
      <c r="AD13" s="212">
        <f>Jahresübersicht!AC18</f>
        <v>210</v>
      </c>
      <c r="AE13" s="212">
        <f>Jahresübersicht!AD18</f>
        <v>211</v>
      </c>
      <c r="AF13" s="212">
        <f>Jahresübersicht!AE18</f>
        <v>212</v>
      </c>
      <c r="AG13" s="212">
        <f>Jahresübersicht!AF18</f>
        <v>213</v>
      </c>
      <c r="AH13" s="483"/>
      <c r="AI13" s="477"/>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54"/>
      <c r="E19" s="130"/>
      <c r="F19" s="154"/>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0rTpD0+jv22Kxh8+IfFMiiKljkUD1H9vuxF9WLkDpeSKagUVFUzxfA89kl7Q/StqE9Xw+tqj2s0Zch77bKJf3A==" saltValue="0raGtuacIIq9wZAdVa7/8A=="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32:AH34"/>
    <mergeCell ref="AH12:AH14"/>
    <mergeCell ref="B10:AH10"/>
    <mergeCell ref="H9:K9"/>
  </mergeCells>
  <conditionalFormatting sqref="C12:AG13">
    <cfRule type="expression" dxfId="137" priority="18">
      <formula>WEEKDAY(C12,2)&gt;5</formula>
    </cfRule>
  </conditionalFormatting>
  <conditionalFormatting sqref="C15:AG29">
    <cfRule type="cellIs" dxfId="13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8A0C65E1-22CF-4782-9F7E-D427DCAAA225}">
            <xm:f>VLOOKUP(C12,Feiertage!$B$25:$B$31,1,0)</xm:f>
            <x14:dxf>
              <fill>
                <patternFill patternType="solid">
                  <fgColor theme="8" tint="0.79998168889431442"/>
                  <bgColor theme="8" tint="0.79998168889431442"/>
                </patternFill>
              </fill>
            </x14:dxf>
          </x14:cfRule>
          <x14:cfRule type="expression" priority="2" id="{F0BC2579-B569-44D1-84FC-35D117844A4B}">
            <xm:f>IF('Start Data'!$B$3=Feiertage!$Q$2,VLOOKUP(C12,Feiertage!$Q$3:$Q$21,1,0),0)</xm:f>
            <x14:dxf>
              <fill>
                <patternFill patternType="solid">
                  <fgColor theme="8" tint="0.79998168889431442"/>
                  <bgColor theme="8" tint="0.79998168889431442"/>
                </patternFill>
              </fill>
            </x14:dxf>
          </x14:cfRule>
          <x14:cfRule type="expression" priority="3" id="{2CE9D422-0C10-44AA-9584-8B8F3B947007}">
            <xm:f>IF('Start Data'!$B$3=Feiertage!$P$2,VLOOKUP(C12,Feiertage!$P$3:$P$21,1,0),0)</xm:f>
            <x14:dxf>
              <fill>
                <patternFill patternType="solid">
                  <fgColor theme="8" tint="0.79998168889431442"/>
                  <bgColor theme="8" tint="0.79998168889431442"/>
                </patternFill>
              </fill>
            </x14:dxf>
          </x14:cfRule>
          <x14:cfRule type="expression" priority="4" id="{58B4C5BC-DCC4-45B4-9A9C-C029932B2223}">
            <xm:f>IF('Start Data'!$B$3=Feiertage!$O$2,VLOOKUP(C12,Feiertage!$O$3:$O$21,1,0),0)</xm:f>
            <x14:dxf>
              <fill>
                <patternFill patternType="solid">
                  <fgColor theme="8" tint="0.79998168889431442"/>
                  <bgColor theme="8" tint="0.79998168889431442"/>
                </patternFill>
              </fill>
            </x14:dxf>
          </x14:cfRule>
          <x14:cfRule type="expression" priority="5" id="{17C6B7B4-DDFC-4478-9492-2477E7D30217}">
            <xm:f>IF('Start Data'!$B$3=Feiertage!$N$2,VLOOKUP(C12,Feiertage!$N$3:$N$21,1,0),0)</xm:f>
            <x14:dxf>
              <fill>
                <patternFill patternType="solid">
                  <fgColor theme="8" tint="0.79998168889431442"/>
                  <bgColor theme="8" tint="0.79998168889431442"/>
                </patternFill>
              </fill>
            </x14:dxf>
          </x14:cfRule>
          <x14:cfRule type="expression" priority="6" id="{3757149F-EE89-469F-ABC6-47FF1813071A}">
            <xm:f>IF('Start Data'!$B$3=Feiertage!$M$2,VLOOKUP(C12,Feiertage!$M$3:$M$21,1,0),0)</xm:f>
            <x14:dxf>
              <fill>
                <patternFill patternType="solid">
                  <fgColor theme="8" tint="0.79998168889431442"/>
                  <bgColor theme="8" tint="0.79998168889431442"/>
                </patternFill>
              </fill>
            </x14:dxf>
          </x14:cfRule>
          <x14:cfRule type="expression" priority="7" id="{278C40E0-4ABF-4AFF-967C-4C508625DAA9}">
            <xm:f>IF('Start Data'!$B$3=Feiertage!$L$2,VLOOKUP(C12,Feiertage!$L$3:$L$21,1,0),0)</xm:f>
            <x14:dxf>
              <fill>
                <patternFill patternType="solid">
                  <fgColor theme="8" tint="0.79998168889431442"/>
                  <bgColor theme="8" tint="0.79998168889431442"/>
                </patternFill>
              </fill>
            </x14:dxf>
          </x14:cfRule>
          <x14:cfRule type="expression" priority="8" id="{2499A5A6-BFB8-4B18-9CD8-C7F8C76E4989}">
            <xm:f>IF('Start Data'!$B$3=Feiertage!$K$2,VLOOKUP(C12,Feiertage!$K$3:$K$21,1,0),0)</xm:f>
            <x14:dxf>
              <fill>
                <patternFill patternType="solid">
                  <fgColor theme="8" tint="0.79998168889431442"/>
                  <bgColor theme="8" tint="0.79998168889431442"/>
                </patternFill>
              </fill>
            </x14:dxf>
          </x14:cfRule>
          <x14:cfRule type="expression" priority="9" id="{59ACE65A-A2C0-4D15-8B99-ED27E9C53FC5}">
            <xm:f>IF('Start Data'!$B$3=Feiertage!$J$2,VLOOKUP(C12,Feiertage!$J$3:$J$21,1,0),0)</xm:f>
            <x14:dxf>
              <fill>
                <patternFill patternType="solid">
                  <fgColor theme="8" tint="0.79998168889431442"/>
                  <bgColor theme="8" tint="0.79998168889431442"/>
                </patternFill>
              </fill>
            </x14:dxf>
          </x14:cfRule>
          <x14:cfRule type="expression" priority="10" id="{1A9EC327-1603-48AF-9077-575B287FB565}">
            <xm:f>IF('Start Data'!$B$3=Feiertage!$I$2,VLOOKUP(C12,Feiertage!$I$3:$I$21,1,0),0)</xm:f>
            <x14:dxf>
              <fill>
                <patternFill patternType="solid">
                  <fgColor theme="8" tint="0.79998168889431442"/>
                  <bgColor theme="8" tint="0.79998168889431442"/>
                </patternFill>
              </fill>
            </x14:dxf>
          </x14:cfRule>
          <x14:cfRule type="expression" priority="11" id="{681BAB97-A4D0-4EEB-914C-F3BAC5B29B24}">
            <xm:f>IF('Start Data'!$B$3=Feiertage!$H$2,VLOOKUP(C12,Feiertage!$H$3:$H$21,1,0),0)</xm:f>
            <x14:dxf>
              <fill>
                <patternFill patternType="solid">
                  <fgColor theme="8" tint="0.79998168889431442"/>
                  <bgColor theme="8" tint="0.79998168889431442"/>
                </patternFill>
              </fill>
            </x14:dxf>
          </x14:cfRule>
          <x14:cfRule type="expression" priority="12" id="{E1D0711B-E3BE-4FE6-86BC-3EF89DBEF2DB}">
            <xm:f>IF('Start Data'!$B$3=Feiertage!$G$2,VLOOKUP(C12,Feiertage!$G$3:$G$21,1,0),0)</xm:f>
            <x14:dxf>
              <fill>
                <patternFill patternType="solid">
                  <fgColor theme="8" tint="0.79998168889431442"/>
                  <bgColor theme="8" tint="0.79998168889431442"/>
                </patternFill>
              </fill>
            </x14:dxf>
          </x14:cfRule>
          <x14:cfRule type="expression" priority="13" id="{63E7252E-04BF-4612-8C6F-611EC40C5E2F}">
            <xm:f>IF('Start Data'!$B$3=Feiertage!$F$2,VLOOKUP(C12,Feiertage!$F$3:$F$21,1,0),0)</xm:f>
            <x14:dxf>
              <fill>
                <patternFill patternType="solid">
                  <fgColor theme="8" tint="0.79998168889431442"/>
                  <bgColor theme="8" tint="0.79998168889431442"/>
                </patternFill>
              </fill>
            </x14:dxf>
          </x14:cfRule>
          <x14:cfRule type="expression" priority="14" id="{B1822D78-1A03-432F-87C5-268A0A6CA657}">
            <xm:f>IF('Start Data'!$B$3=Feiertage!$E$2,VLOOKUP(C12,Feiertage!$E$3:$E$21,1,0),0)</xm:f>
            <x14:dxf>
              <fill>
                <patternFill patternType="solid">
                  <fgColor theme="8" tint="0.79998168889431442"/>
                  <bgColor theme="8" tint="0.79998168889431442"/>
                </patternFill>
              </fill>
            </x14:dxf>
          </x14:cfRule>
          <x14:cfRule type="expression" priority="15" id="{AF950570-7A45-4B24-8558-27588B2E57AF}">
            <xm:f>IF('Start Data'!$B$3=Feiertage!$D$2,VLOOKUP(C12,Feiertage!$D$3:$D$21,1,0),0)</xm:f>
            <x14:dxf>
              <fill>
                <patternFill patternType="solid">
                  <fgColor theme="8" tint="0.79998168889431442"/>
                  <bgColor theme="8" tint="0.79998168889431442"/>
                </patternFill>
              </fill>
            </x14:dxf>
          </x14:cfRule>
          <x14:cfRule type="expression" priority="16" id="{A2434DC0-5AD5-4717-95B4-76D3AD7C2906}">
            <xm:f>IF('Start Data'!$B$3=Feiertage!$B$2,VLOOKUP(C12,Feiertage!$B$3:$B$21,1,0),0)</xm:f>
            <x14:dxf>
              <fill>
                <patternFill patternType="solid">
                  <fgColor theme="8" tint="0.79998168889431442"/>
                  <bgColor theme="8" tint="0.79998168889431442"/>
                </patternFill>
              </fill>
            </x14:dxf>
          </x14:cfRule>
          <x14:cfRule type="expression" priority="17" id="{F9055531-1276-4349-8D71-E737FEB2191E}">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46F63E56-D2C5-4D28-B2EC-636D1DBC531E}">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workbookViewId="0">
      <selection activeCell="C1" sqref="C1"/>
    </sheetView>
  </sheetViews>
  <sheetFormatPr baseColWidth="10" defaultColWidth="11.28515625" defaultRowHeight="15" x14ac:dyDescent="0.25"/>
  <cols>
    <col min="1" max="1" width="2.7109375" style="71" customWidth="1"/>
    <col min="2" max="2" width="11.28515625" style="71"/>
    <col min="3" max="33" width="5" style="71" customWidth="1"/>
    <col min="34" max="34" width="7.140625" style="71" customWidth="1"/>
    <col min="35" max="35" width="8"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91</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27"/>
    </row>
    <row r="10" spans="2:36"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Jahresübersicht!B19</f>
        <v>214</v>
      </c>
      <c r="D12" s="210">
        <f>Jahresübersicht!C19</f>
        <v>215</v>
      </c>
      <c r="E12" s="210">
        <f>Jahresübersicht!D19</f>
        <v>216</v>
      </c>
      <c r="F12" s="210">
        <f>Jahresübersicht!E19</f>
        <v>217</v>
      </c>
      <c r="G12" s="210">
        <f>Jahresübersicht!F19</f>
        <v>218</v>
      </c>
      <c r="H12" s="210">
        <f>Jahresübersicht!G19</f>
        <v>219</v>
      </c>
      <c r="I12" s="210">
        <f>Jahresübersicht!H19</f>
        <v>220</v>
      </c>
      <c r="J12" s="210">
        <f>Jahresübersicht!I19</f>
        <v>221</v>
      </c>
      <c r="K12" s="210">
        <f>Jahresübersicht!J19</f>
        <v>222</v>
      </c>
      <c r="L12" s="210">
        <f>Jahresübersicht!K19</f>
        <v>223</v>
      </c>
      <c r="M12" s="210">
        <f>Jahresübersicht!L19</f>
        <v>224</v>
      </c>
      <c r="N12" s="210">
        <f>Jahresübersicht!M19</f>
        <v>225</v>
      </c>
      <c r="O12" s="210">
        <f>Jahresübersicht!N19</f>
        <v>226</v>
      </c>
      <c r="P12" s="210">
        <f>Jahresübersicht!O19</f>
        <v>227</v>
      </c>
      <c r="Q12" s="210">
        <f>Jahresübersicht!P19</f>
        <v>228</v>
      </c>
      <c r="R12" s="210">
        <f>Jahresübersicht!Q19</f>
        <v>229</v>
      </c>
      <c r="S12" s="210">
        <f>Jahresübersicht!R19</f>
        <v>230</v>
      </c>
      <c r="T12" s="210">
        <f>Jahresübersicht!S19</f>
        <v>231</v>
      </c>
      <c r="U12" s="210">
        <f>Jahresübersicht!T19</f>
        <v>232</v>
      </c>
      <c r="V12" s="210">
        <f>Jahresübersicht!U19</f>
        <v>233</v>
      </c>
      <c r="W12" s="210">
        <f>Jahresübersicht!V19</f>
        <v>234</v>
      </c>
      <c r="X12" s="210">
        <f>Jahresübersicht!W19</f>
        <v>235</v>
      </c>
      <c r="Y12" s="210">
        <f>Jahresübersicht!X19</f>
        <v>236</v>
      </c>
      <c r="Z12" s="210">
        <f>Jahresübersicht!Y19</f>
        <v>237</v>
      </c>
      <c r="AA12" s="210">
        <f>Jahresübersicht!Z19</f>
        <v>238</v>
      </c>
      <c r="AB12" s="210">
        <f>Jahresübersicht!AA19</f>
        <v>239</v>
      </c>
      <c r="AC12" s="210">
        <f>Jahresübersicht!AB19</f>
        <v>240</v>
      </c>
      <c r="AD12" s="210">
        <f>Jahresübersicht!AC19</f>
        <v>241</v>
      </c>
      <c r="AE12" s="210">
        <f>Jahresübersicht!AD19</f>
        <v>242</v>
      </c>
      <c r="AF12" s="210">
        <f>Jahresübersicht!AE19</f>
        <v>243</v>
      </c>
      <c r="AG12" s="210">
        <f>Jahresübersicht!AF19</f>
        <v>244</v>
      </c>
      <c r="AH12" s="482" t="s">
        <v>78</v>
      </c>
      <c r="AI12" s="476" t="s">
        <v>77</v>
      </c>
    </row>
    <row r="13" spans="2:36" x14ac:dyDescent="0.25">
      <c r="B13" s="203" t="s">
        <v>35</v>
      </c>
      <c r="C13" s="212">
        <f>Jahresübersicht!B20</f>
        <v>214</v>
      </c>
      <c r="D13" s="212">
        <f>Jahresübersicht!C20</f>
        <v>215</v>
      </c>
      <c r="E13" s="212">
        <f>Jahresübersicht!D20</f>
        <v>216</v>
      </c>
      <c r="F13" s="212">
        <f>Jahresübersicht!E20</f>
        <v>217</v>
      </c>
      <c r="G13" s="212">
        <f>Jahresübersicht!F20</f>
        <v>218</v>
      </c>
      <c r="H13" s="212">
        <f>Jahresübersicht!G20</f>
        <v>219</v>
      </c>
      <c r="I13" s="212">
        <f>Jahresübersicht!H20</f>
        <v>220</v>
      </c>
      <c r="J13" s="212">
        <f>Jahresübersicht!I20</f>
        <v>221</v>
      </c>
      <c r="K13" s="212">
        <f>Jahresübersicht!J20</f>
        <v>222</v>
      </c>
      <c r="L13" s="212">
        <f>Jahresübersicht!K20</f>
        <v>223</v>
      </c>
      <c r="M13" s="212">
        <f>Jahresübersicht!L20</f>
        <v>224</v>
      </c>
      <c r="N13" s="212">
        <f>Jahresübersicht!M20</f>
        <v>225</v>
      </c>
      <c r="O13" s="212">
        <f>Jahresübersicht!N20</f>
        <v>226</v>
      </c>
      <c r="P13" s="212">
        <f>Jahresübersicht!O20</f>
        <v>227</v>
      </c>
      <c r="Q13" s="212">
        <f>Jahresübersicht!P20</f>
        <v>228</v>
      </c>
      <c r="R13" s="212">
        <f>Jahresübersicht!Q20</f>
        <v>229</v>
      </c>
      <c r="S13" s="212">
        <f>Jahresübersicht!R20</f>
        <v>230</v>
      </c>
      <c r="T13" s="212">
        <f>Jahresübersicht!S20</f>
        <v>231</v>
      </c>
      <c r="U13" s="212">
        <f>Jahresübersicht!T20</f>
        <v>232</v>
      </c>
      <c r="V13" s="212">
        <f>Jahresübersicht!U20</f>
        <v>233</v>
      </c>
      <c r="W13" s="212">
        <f>Jahresübersicht!V20</f>
        <v>234</v>
      </c>
      <c r="X13" s="212">
        <f>Jahresübersicht!W20</f>
        <v>235</v>
      </c>
      <c r="Y13" s="212">
        <f>Jahresübersicht!X20</f>
        <v>236</v>
      </c>
      <c r="Z13" s="212">
        <f>Jahresübersicht!Y20</f>
        <v>237</v>
      </c>
      <c r="AA13" s="212">
        <f>Jahresübersicht!Z20</f>
        <v>238</v>
      </c>
      <c r="AB13" s="212">
        <f>Jahresübersicht!AA20</f>
        <v>239</v>
      </c>
      <c r="AC13" s="212">
        <f>Jahresübersicht!AB20</f>
        <v>240</v>
      </c>
      <c r="AD13" s="212">
        <f>Jahresübersicht!AC20</f>
        <v>241</v>
      </c>
      <c r="AE13" s="212">
        <f>Jahresübersicht!AD20</f>
        <v>242</v>
      </c>
      <c r="AF13" s="212">
        <f>Jahresübersicht!AE20</f>
        <v>243</v>
      </c>
      <c r="AG13" s="212">
        <f>Jahresübersicht!AF20</f>
        <v>244</v>
      </c>
      <c r="AH13" s="483"/>
      <c r="AI13" s="477"/>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2"/>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22rjMteAj+OVhjZ4bcA64YxbPMi93TII2MhWt40C30g6QX5c92oF4zEZm1H36hoimt4pNFPHfk1aYjgJM7VisA==" saltValue="HfUJrQZiQkEqw9InWAqRx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32:AH34"/>
    <mergeCell ref="AH12:AH14"/>
    <mergeCell ref="B10:AH10"/>
    <mergeCell ref="H9:K9"/>
  </mergeCells>
  <conditionalFormatting sqref="C12:AG13">
    <cfRule type="expression" dxfId="117" priority="18">
      <formula>WEEKDAY(C12,2)&gt;5</formula>
    </cfRule>
  </conditionalFormatting>
  <conditionalFormatting sqref="C15:AG29">
    <cfRule type="cellIs" dxfId="11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CC5D6FF-F9C7-48BF-9DDE-1086354C4639}">
            <xm:f>VLOOKUP(C12,Feiertage!$B$25:$B$31,1,0)</xm:f>
            <x14:dxf>
              <fill>
                <patternFill patternType="solid">
                  <fgColor theme="8" tint="0.79998168889431442"/>
                  <bgColor theme="8" tint="0.79998168889431442"/>
                </patternFill>
              </fill>
            </x14:dxf>
          </x14:cfRule>
          <x14:cfRule type="expression" priority="2" id="{33A4EB3D-291E-447B-A2FE-054B621DA887}">
            <xm:f>IF('Start Data'!$B$3=Feiertage!$Q$2,VLOOKUP(C12,Feiertage!$Q$3:$Q$21,1,0),0)</xm:f>
            <x14:dxf>
              <fill>
                <patternFill patternType="solid">
                  <fgColor theme="8" tint="0.79998168889431442"/>
                  <bgColor theme="8" tint="0.79998168889431442"/>
                </patternFill>
              </fill>
            </x14:dxf>
          </x14:cfRule>
          <x14:cfRule type="expression" priority="3" id="{8955F680-9C0E-4F50-8CAF-1009044D4403}">
            <xm:f>IF('Start Data'!$B$3=Feiertage!$P$2,VLOOKUP(C12,Feiertage!$P$3:$P$21,1,0),0)</xm:f>
            <x14:dxf>
              <fill>
                <patternFill patternType="solid">
                  <fgColor theme="8" tint="0.79998168889431442"/>
                  <bgColor theme="8" tint="0.79998168889431442"/>
                </patternFill>
              </fill>
            </x14:dxf>
          </x14:cfRule>
          <x14:cfRule type="expression" priority="4" id="{473C1B40-A6DA-4F4C-819B-C764E3078405}">
            <xm:f>IF('Start Data'!$B$3=Feiertage!$O$2,VLOOKUP(C12,Feiertage!$O$3:$O$21,1,0),0)</xm:f>
            <x14:dxf>
              <fill>
                <patternFill patternType="solid">
                  <fgColor theme="8" tint="0.79998168889431442"/>
                  <bgColor theme="8" tint="0.79998168889431442"/>
                </patternFill>
              </fill>
            </x14:dxf>
          </x14:cfRule>
          <x14:cfRule type="expression" priority="5" id="{5D671AAE-1CBB-410D-909A-7BD0A1E015DF}">
            <xm:f>IF('Start Data'!$B$3=Feiertage!$N$2,VLOOKUP(C12,Feiertage!$N$3:$N$21,1,0),0)</xm:f>
            <x14:dxf>
              <fill>
                <patternFill patternType="solid">
                  <fgColor theme="8" tint="0.79998168889431442"/>
                  <bgColor theme="8" tint="0.79998168889431442"/>
                </patternFill>
              </fill>
            </x14:dxf>
          </x14:cfRule>
          <x14:cfRule type="expression" priority="6" id="{B1EDAEA5-E6AA-479A-BBC6-AD5226FB3C44}">
            <xm:f>IF('Start Data'!$B$3=Feiertage!$M$2,VLOOKUP(C12,Feiertage!$M$3:$M$21,1,0),0)</xm:f>
            <x14:dxf>
              <fill>
                <patternFill patternType="solid">
                  <fgColor theme="8" tint="0.79998168889431442"/>
                  <bgColor theme="8" tint="0.79998168889431442"/>
                </patternFill>
              </fill>
            </x14:dxf>
          </x14:cfRule>
          <x14:cfRule type="expression" priority="7" id="{4CD5D234-9815-4800-9F0C-869E584A911F}">
            <xm:f>IF('Start Data'!$B$3=Feiertage!$L$2,VLOOKUP(C12,Feiertage!$L$3:$L$21,1,0),0)</xm:f>
            <x14:dxf>
              <fill>
                <patternFill patternType="solid">
                  <fgColor theme="8" tint="0.79998168889431442"/>
                  <bgColor theme="8" tint="0.79998168889431442"/>
                </patternFill>
              </fill>
            </x14:dxf>
          </x14:cfRule>
          <x14:cfRule type="expression" priority="8" id="{42CB2CA2-5865-4670-AF8F-2FE1890B2490}">
            <xm:f>IF('Start Data'!$B$3=Feiertage!$K$2,VLOOKUP(C12,Feiertage!$K$3:$K$21,1,0),0)</xm:f>
            <x14:dxf>
              <fill>
                <patternFill patternType="solid">
                  <fgColor theme="8" tint="0.79998168889431442"/>
                  <bgColor theme="8" tint="0.79998168889431442"/>
                </patternFill>
              </fill>
            </x14:dxf>
          </x14:cfRule>
          <x14:cfRule type="expression" priority="9" id="{3D206DCC-DF48-4F40-BAD2-CDBFD0E69B5E}">
            <xm:f>IF('Start Data'!$B$3=Feiertage!$J$2,VLOOKUP(C12,Feiertage!$J$3:$J$21,1,0),0)</xm:f>
            <x14:dxf>
              <fill>
                <patternFill patternType="solid">
                  <fgColor theme="8" tint="0.79998168889431442"/>
                  <bgColor theme="8" tint="0.79998168889431442"/>
                </patternFill>
              </fill>
            </x14:dxf>
          </x14:cfRule>
          <x14:cfRule type="expression" priority="10" id="{561DE263-AFC9-482A-8F95-CFB6F7F7EDB6}">
            <xm:f>IF('Start Data'!$B$3=Feiertage!$I$2,VLOOKUP(C12,Feiertage!$I$3:$I$21,1,0),0)</xm:f>
            <x14:dxf>
              <fill>
                <patternFill patternType="solid">
                  <fgColor theme="8" tint="0.79998168889431442"/>
                  <bgColor theme="8" tint="0.79998168889431442"/>
                </patternFill>
              </fill>
            </x14:dxf>
          </x14:cfRule>
          <x14:cfRule type="expression" priority="11" id="{8C3F00D9-C997-400C-BF72-6BCCAEED153F}">
            <xm:f>IF('Start Data'!$B$3=Feiertage!$H$2,VLOOKUP(C12,Feiertage!$H$3:$H$21,1,0),0)</xm:f>
            <x14:dxf>
              <fill>
                <patternFill patternType="solid">
                  <fgColor theme="8" tint="0.79998168889431442"/>
                  <bgColor theme="8" tint="0.79998168889431442"/>
                </patternFill>
              </fill>
            </x14:dxf>
          </x14:cfRule>
          <x14:cfRule type="expression" priority="12" id="{3B624BAD-2433-4293-9F89-92B3D2863AE6}">
            <xm:f>IF('Start Data'!$B$3=Feiertage!$G$2,VLOOKUP(C12,Feiertage!$G$3:$G$21,1,0),0)</xm:f>
            <x14:dxf>
              <fill>
                <patternFill patternType="solid">
                  <fgColor theme="8" tint="0.79998168889431442"/>
                  <bgColor theme="8" tint="0.79998168889431442"/>
                </patternFill>
              </fill>
            </x14:dxf>
          </x14:cfRule>
          <x14:cfRule type="expression" priority="13" id="{241C1869-A7F5-4957-A8BC-6D9425564B83}">
            <xm:f>IF('Start Data'!$B$3=Feiertage!$F$2,VLOOKUP(C12,Feiertage!$F$3:$F$21,1,0),0)</xm:f>
            <x14:dxf>
              <fill>
                <patternFill patternType="solid">
                  <fgColor theme="8" tint="0.79998168889431442"/>
                  <bgColor theme="8" tint="0.79998168889431442"/>
                </patternFill>
              </fill>
            </x14:dxf>
          </x14:cfRule>
          <x14:cfRule type="expression" priority="14" id="{D7996179-7561-4ABD-8396-3D78F13D732C}">
            <xm:f>IF('Start Data'!$B$3=Feiertage!$E$2,VLOOKUP(C12,Feiertage!$E$3:$E$21,1,0),0)</xm:f>
            <x14:dxf>
              <fill>
                <patternFill patternType="solid">
                  <fgColor theme="8" tint="0.79998168889431442"/>
                  <bgColor theme="8" tint="0.79998168889431442"/>
                </patternFill>
              </fill>
            </x14:dxf>
          </x14:cfRule>
          <x14:cfRule type="expression" priority="15" id="{D48C6125-7315-47E4-87A6-E92580270F3A}">
            <xm:f>IF('Start Data'!$B$3=Feiertage!$D$2,VLOOKUP(C12,Feiertage!$D$3:$D$21,1,0),0)</xm:f>
            <x14:dxf>
              <fill>
                <patternFill patternType="solid">
                  <fgColor theme="8" tint="0.79998168889431442"/>
                  <bgColor theme="8" tint="0.79998168889431442"/>
                </patternFill>
              </fill>
            </x14:dxf>
          </x14:cfRule>
          <x14:cfRule type="expression" priority="16" id="{9AB056DA-8234-4C16-8470-046F2979603F}">
            <xm:f>IF('Start Data'!$B$3=Feiertage!$B$2,VLOOKUP(C12,Feiertage!$B$3:$B$21,1,0),0)</xm:f>
            <x14:dxf>
              <fill>
                <patternFill patternType="solid">
                  <fgColor theme="8" tint="0.79998168889431442"/>
                  <bgColor theme="8" tint="0.79998168889431442"/>
                </patternFill>
              </fill>
            </x14:dxf>
          </x14:cfRule>
          <x14:cfRule type="expression" priority="17" id="{BD4F1F54-1F54-49A3-B37A-8001CA6718D3}">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D3A9532A-4F91-4434-A325-DFEB9DF8060E}">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workbookViewId="0">
      <selection activeCell="C1" sqref="C1"/>
    </sheetView>
  </sheetViews>
  <sheetFormatPr baseColWidth="10" defaultColWidth="11.28515625" defaultRowHeight="15" x14ac:dyDescent="0.25"/>
  <cols>
    <col min="1" max="1" width="2.7109375" style="71" customWidth="1"/>
    <col min="2" max="2" width="11.28515625" style="71"/>
    <col min="3" max="33" width="5" style="71" customWidth="1"/>
    <col min="34" max="34" width="7.140625" style="71" customWidth="1"/>
    <col min="35" max="35" width="8"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95</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27"/>
    </row>
    <row r="10" spans="2:36"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Jahresübersicht!B21</f>
        <v>245</v>
      </c>
      <c r="D12" s="210">
        <f>Jahresübersicht!C21</f>
        <v>246</v>
      </c>
      <c r="E12" s="210">
        <f>Jahresübersicht!D21</f>
        <v>247</v>
      </c>
      <c r="F12" s="210">
        <f>Jahresübersicht!E21</f>
        <v>248</v>
      </c>
      <c r="G12" s="210">
        <f>Jahresübersicht!F21</f>
        <v>249</v>
      </c>
      <c r="H12" s="210">
        <f>Jahresübersicht!G21</f>
        <v>250</v>
      </c>
      <c r="I12" s="210">
        <f>Jahresübersicht!H21</f>
        <v>251</v>
      </c>
      <c r="J12" s="210">
        <f>Jahresübersicht!I21</f>
        <v>252</v>
      </c>
      <c r="K12" s="210">
        <f>Jahresübersicht!J21</f>
        <v>253</v>
      </c>
      <c r="L12" s="210">
        <f>Jahresübersicht!K21</f>
        <v>254</v>
      </c>
      <c r="M12" s="210">
        <f>Jahresübersicht!L21</f>
        <v>255</v>
      </c>
      <c r="N12" s="210">
        <f>Jahresübersicht!M21</f>
        <v>256</v>
      </c>
      <c r="O12" s="210">
        <f>Jahresübersicht!N21</f>
        <v>257</v>
      </c>
      <c r="P12" s="210">
        <f>Jahresübersicht!O21</f>
        <v>258</v>
      </c>
      <c r="Q12" s="210">
        <f>Jahresübersicht!P21</f>
        <v>259</v>
      </c>
      <c r="R12" s="210">
        <f>Jahresübersicht!Q21</f>
        <v>260</v>
      </c>
      <c r="S12" s="210">
        <f>Jahresübersicht!R21</f>
        <v>261</v>
      </c>
      <c r="T12" s="210">
        <f>Jahresübersicht!S21</f>
        <v>262</v>
      </c>
      <c r="U12" s="210">
        <f>Jahresübersicht!T21</f>
        <v>263</v>
      </c>
      <c r="V12" s="210">
        <f>Jahresübersicht!U21</f>
        <v>264</v>
      </c>
      <c r="W12" s="210">
        <f>Jahresübersicht!V21</f>
        <v>265</v>
      </c>
      <c r="X12" s="210">
        <f>Jahresübersicht!W21</f>
        <v>266</v>
      </c>
      <c r="Y12" s="210">
        <f>Jahresübersicht!X21</f>
        <v>267</v>
      </c>
      <c r="Z12" s="210">
        <f>Jahresübersicht!Y21</f>
        <v>268</v>
      </c>
      <c r="AA12" s="210">
        <f>Jahresübersicht!Z21</f>
        <v>269</v>
      </c>
      <c r="AB12" s="210">
        <f>Jahresübersicht!AA21</f>
        <v>270</v>
      </c>
      <c r="AC12" s="210">
        <f>Jahresübersicht!AB21</f>
        <v>271</v>
      </c>
      <c r="AD12" s="210">
        <f>Jahresübersicht!AC21</f>
        <v>272</v>
      </c>
      <c r="AE12" s="210">
        <f>Jahresübersicht!AD21</f>
        <v>273</v>
      </c>
      <c r="AF12" s="210">
        <f>Jahresübersicht!AE21</f>
        <v>274</v>
      </c>
      <c r="AG12" s="210" t="str">
        <f>Jahresübersicht!AF21</f>
        <v/>
      </c>
      <c r="AH12" s="482" t="s">
        <v>78</v>
      </c>
      <c r="AI12" s="500" t="s">
        <v>77</v>
      </c>
    </row>
    <row r="13" spans="2:36" x14ac:dyDescent="0.25">
      <c r="B13" s="203" t="s">
        <v>35</v>
      </c>
      <c r="C13" s="212">
        <f>Jahresübersicht!B22</f>
        <v>245</v>
      </c>
      <c r="D13" s="212">
        <f>Jahresübersicht!C22</f>
        <v>246</v>
      </c>
      <c r="E13" s="212">
        <f>Jahresübersicht!D22</f>
        <v>247</v>
      </c>
      <c r="F13" s="212">
        <f>Jahresübersicht!E22</f>
        <v>248</v>
      </c>
      <c r="G13" s="212">
        <f>Jahresübersicht!F22</f>
        <v>249</v>
      </c>
      <c r="H13" s="212">
        <f>Jahresübersicht!G22</f>
        <v>250</v>
      </c>
      <c r="I13" s="212">
        <f>Jahresübersicht!H22</f>
        <v>251</v>
      </c>
      <c r="J13" s="212">
        <f>Jahresübersicht!I22</f>
        <v>252</v>
      </c>
      <c r="K13" s="212">
        <f>Jahresübersicht!J22</f>
        <v>253</v>
      </c>
      <c r="L13" s="212">
        <f>Jahresübersicht!K22</f>
        <v>254</v>
      </c>
      <c r="M13" s="212">
        <f>Jahresübersicht!L22</f>
        <v>255</v>
      </c>
      <c r="N13" s="212">
        <f>Jahresübersicht!M22</f>
        <v>256</v>
      </c>
      <c r="O13" s="212">
        <f>Jahresübersicht!N22</f>
        <v>257</v>
      </c>
      <c r="P13" s="212">
        <f>Jahresübersicht!O22</f>
        <v>258</v>
      </c>
      <c r="Q13" s="212">
        <f>Jahresübersicht!P22</f>
        <v>259</v>
      </c>
      <c r="R13" s="212">
        <f>Jahresübersicht!Q22</f>
        <v>260</v>
      </c>
      <c r="S13" s="212">
        <f>Jahresübersicht!R22</f>
        <v>261</v>
      </c>
      <c r="T13" s="212">
        <f>Jahresübersicht!S22</f>
        <v>262</v>
      </c>
      <c r="U13" s="212">
        <f>Jahresübersicht!T22</f>
        <v>263</v>
      </c>
      <c r="V13" s="212">
        <f>Jahresübersicht!U22</f>
        <v>264</v>
      </c>
      <c r="W13" s="212">
        <f>Jahresübersicht!V22</f>
        <v>265</v>
      </c>
      <c r="X13" s="212">
        <f>Jahresübersicht!W22</f>
        <v>266</v>
      </c>
      <c r="Y13" s="212">
        <f>Jahresübersicht!X22</f>
        <v>267</v>
      </c>
      <c r="Z13" s="212">
        <f>Jahresübersicht!Y22</f>
        <v>268</v>
      </c>
      <c r="AA13" s="212">
        <f>Jahresübersicht!Z22</f>
        <v>269</v>
      </c>
      <c r="AB13" s="212">
        <f>Jahresübersicht!AA22</f>
        <v>270</v>
      </c>
      <c r="AC13" s="212">
        <f>Jahresübersicht!AB22</f>
        <v>271</v>
      </c>
      <c r="AD13" s="212">
        <f>Jahresübersicht!AC22</f>
        <v>272</v>
      </c>
      <c r="AE13" s="212">
        <f>Jahresübersicht!AD22</f>
        <v>273</v>
      </c>
      <c r="AF13" s="212">
        <f>Jahresübersicht!AE22</f>
        <v>274</v>
      </c>
      <c r="AG13" s="212" t="str">
        <f>Jahresübersicht!AF22</f>
        <v/>
      </c>
      <c r="AH13" s="483"/>
      <c r="AI13" s="501"/>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502"/>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131"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131"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131"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131" t="e">
        <f>SUM(C18:AG18)/'Start Data'!$B$14</f>
        <v>#DIV/0!</v>
      </c>
    </row>
    <row r="19" spans="2:35" x14ac:dyDescent="0.25">
      <c r="B19" s="254" t="str">
        <f>'Start Data'!A39</f>
        <v>WP 5</v>
      </c>
      <c r="C19" s="130"/>
      <c r="D19" s="130"/>
      <c r="E19" s="130"/>
      <c r="F19" s="130"/>
      <c r="G19" s="130"/>
      <c r="H19" s="130"/>
      <c r="I19" s="132"/>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131"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131"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131"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131"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131"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131"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131"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131"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131"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131"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131"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131"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o79pG9eNYLdp/oJYRptLaGBejRo22Rw5/ynL5lxX7MJJqudYRjoHMcKUTcogDS1z8l8qMCXz+CUNdFvCW9RXoA==" saltValue="UhTM3oc3D5MYbVzZu7e6UQ=="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97" priority="18">
      <formula>WEEKDAY(C12,2)&gt;5</formula>
    </cfRule>
  </conditionalFormatting>
  <conditionalFormatting sqref="C15:AG29">
    <cfRule type="cellIs" dxfId="9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11156DB-5458-46E5-9349-329B8DBD79C3}">
            <xm:f>VLOOKUP(C12,Feiertage!$B$25:$B$31,1,0)</xm:f>
            <x14:dxf>
              <fill>
                <patternFill patternType="solid">
                  <fgColor theme="8" tint="0.79998168889431442"/>
                  <bgColor theme="8" tint="0.79998168889431442"/>
                </patternFill>
              </fill>
            </x14:dxf>
          </x14:cfRule>
          <x14:cfRule type="expression" priority="2" id="{158DFFE0-9D07-47B6-91E1-6324756B91A6}">
            <xm:f>IF('Start Data'!$B$3=Feiertage!$Q$2,VLOOKUP(C12,Feiertage!$Q$3:$Q$21,1,0),0)</xm:f>
            <x14:dxf>
              <fill>
                <patternFill patternType="solid">
                  <fgColor theme="8" tint="0.79998168889431442"/>
                  <bgColor theme="8" tint="0.79998168889431442"/>
                </patternFill>
              </fill>
            </x14:dxf>
          </x14:cfRule>
          <x14:cfRule type="expression" priority="3" id="{725A8921-1ECF-47F8-9674-AB2606D7CB63}">
            <xm:f>IF('Start Data'!$B$3=Feiertage!$P$2,VLOOKUP(C12,Feiertage!$P$3:$P$21,1,0),0)</xm:f>
            <x14:dxf>
              <fill>
                <patternFill patternType="solid">
                  <fgColor theme="8" tint="0.79998168889431442"/>
                  <bgColor theme="8" tint="0.79998168889431442"/>
                </patternFill>
              </fill>
            </x14:dxf>
          </x14:cfRule>
          <x14:cfRule type="expression" priority="4" id="{A536164A-40A6-40B3-A1CA-3C5EC00A1DC5}">
            <xm:f>IF('Start Data'!$B$3=Feiertage!$O$2,VLOOKUP(C12,Feiertage!$O$3:$O$21,1,0),0)</xm:f>
            <x14:dxf>
              <fill>
                <patternFill patternType="solid">
                  <fgColor theme="8" tint="0.79998168889431442"/>
                  <bgColor theme="8" tint="0.79998168889431442"/>
                </patternFill>
              </fill>
            </x14:dxf>
          </x14:cfRule>
          <x14:cfRule type="expression" priority="5" id="{F8C69D25-3E21-48B6-9ABF-90A56ED9585B}">
            <xm:f>IF('Start Data'!$B$3=Feiertage!$N$2,VLOOKUP(C12,Feiertage!$N$3:$N$21,1,0),0)</xm:f>
            <x14:dxf>
              <fill>
                <patternFill patternType="solid">
                  <fgColor theme="8" tint="0.79998168889431442"/>
                  <bgColor theme="8" tint="0.79998168889431442"/>
                </patternFill>
              </fill>
            </x14:dxf>
          </x14:cfRule>
          <x14:cfRule type="expression" priority="6" id="{B1F441E8-EABB-4746-AF8A-9A3DE102DD47}">
            <xm:f>IF('Start Data'!$B$3=Feiertage!$M$2,VLOOKUP(C12,Feiertage!$M$3:$M$21,1,0),0)</xm:f>
            <x14:dxf>
              <fill>
                <patternFill patternType="solid">
                  <fgColor theme="8" tint="0.79998168889431442"/>
                  <bgColor theme="8" tint="0.79998168889431442"/>
                </patternFill>
              </fill>
            </x14:dxf>
          </x14:cfRule>
          <x14:cfRule type="expression" priority="7" id="{388DD348-21C2-4718-A4BE-19D7C6DFEEB8}">
            <xm:f>IF('Start Data'!$B$3=Feiertage!$L$2,VLOOKUP(C12,Feiertage!$L$3:$L$21,1,0),0)</xm:f>
            <x14:dxf>
              <fill>
                <patternFill patternType="solid">
                  <fgColor theme="8" tint="0.79998168889431442"/>
                  <bgColor theme="8" tint="0.79998168889431442"/>
                </patternFill>
              </fill>
            </x14:dxf>
          </x14:cfRule>
          <x14:cfRule type="expression" priority="8" id="{EEDAECB3-0771-428A-B79A-CA421F469317}">
            <xm:f>IF('Start Data'!$B$3=Feiertage!$K$2,VLOOKUP(C12,Feiertage!$K$3:$K$21,1,0),0)</xm:f>
            <x14:dxf>
              <fill>
                <patternFill patternType="solid">
                  <fgColor theme="8" tint="0.79998168889431442"/>
                  <bgColor theme="8" tint="0.79998168889431442"/>
                </patternFill>
              </fill>
            </x14:dxf>
          </x14:cfRule>
          <x14:cfRule type="expression" priority="9" id="{570D0242-526B-4481-A628-113A093EE53B}">
            <xm:f>IF('Start Data'!$B$3=Feiertage!$J$2,VLOOKUP(C12,Feiertage!$J$3:$J$21,1,0),0)</xm:f>
            <x14:dxf>
              <fill>
                <patternFill patternType="solid">
                  <fgColor theme="8" tint="0.79998168889431442"/>
                  <bgColor theme="8" tint="0.79998168889431442"/>
                </patternFill>
              </fill>
            </x14:dxf>
          </x14:cfRule>
          <x14:cfRule type="expression" priority="10" id="{18F1D450-C269-4ABC-AC19-AE49831E4014}">
            <xm:f>IF('Start Data'!$B$3=Feiertage!$I$2,VLOOKUP(C12,Feiertage!$I$3:$I$21,1,0),0)</xm:f>
            <x14:dxf>
              <fill>
                <patternFill patternType="solid">
                  <fgColor theme="8" tint="0.79998168889431442"/>
                  <bgColor theme="8" tint="0.79998168889431442"/>
                </patternFill>
              </fill>
            </x14:dxf>
          </x14:cfRule>
          <x14:cfRule type="expression" priority="11" id="{4D22E5A2-7316-4DF0-9BC8-5F5F94E30B51}">
            <xm:f>IF('Start Data'!$B$3=Feiertage!$H$2,VLOOKUP(C12,Feiertage!$H$3:$H$21,1,0),0)</xm:f>
            <x14:dxf>
              <fill>
                <patternFill patternType="solid">
                  <fgColor theme="8" tint="0.79998168889431442"/>
                  <bgColor theme="8" tint="0.79998168889431442"/>
                </patternFill>
              </fill>
            </x14:dxf>
          </x14:cfRule>
          <x14:cfRule type="expression" priority="12" id="{3328679E-C179-4754-A17D-5D81B57FC682}">
            <xm:f>IF('Start Data'!$B$3=Feiertage!$G$2,VLOOKUP(C12,Feiertage!$G$3:$G$21,1,0),0)</xm:f>
            <x14:dxf>
              <fill>
                <patternFill patternType="solid">
                  <fgColor theme="8" tint="0.79998168889431442"/>
                  <bgColor theme="8" tint="0.79998168889431442"/>
                </patternFill>
              </fill>
            </x14:dxf>
          </x14:cfRule>
          <x14:cfRule type="expression" priority="13" id="{AC27D9F9-5ACD-41E4-9099-13DFB1CE2C30}">
            <xm:f>IF('Start Data'!$B$3=Feiertage!$F$2,VLOOKUP(C12,Feiertage!$F$3:$F$21,1,0),0)</xm:f>
            <x14:dxf>
              <fill>
                <patternFill patternType="solid">
                  <fgColor theme="8" tint="0.79998168889431442"/>
                  <bgColor theme="8" tint="0.79998168889431442"/>
                </patternFill>
              </fill>
            </x14:dxf>
          </x14:cfRule>
          <x14:cfRule type="expression" priority="14" id="{AE8AA6F0-094A-4282-A2E2-98DA60EE0AE0}">
            <xm:f>IF('Start Data'!$B$3=Feiertage!$E$2,VLOOKUP(C12,Feiertage!$E$3:$E$21,1,0),0)</xm:f>
            <x14:dxf>
              <fill>
                <patternFill patternType="solid">
                  <fgColor theme="8" tint="0.79998168889431442"/>
                  <bgColor theme="8" tint="0.79998168889431442"/>
                </patternFill>
              </fill>
            </x14:dxf>
          </x14:cfRule>
          <x14:cfRule type="expression" priority="15" id="{E7F10445-EC2D-4F65-BC98-0B72FEB01990}">
            <xm:f>IF('Start Data'!$B$3=Feiertage!$D$2,VLOOKUP(C12,Feiertage!$D$3:$D$21,1,0),0)</xm:f>
            <x14:dxf>
              <fill>
                <patternFill patternType="solid">
                  <fgColor theme="8" tint="0.79998168889431442"/>
                  <bgColor theme="8" tint="0.79998168889431442"/>
                </patternFill>
              </fill>
            </x14:dxf>
          </x14:cfRule>
          <x14:cfRule type="expression" priority="16" id="{B7AD2405-3EA5-46B8-A0B4-3E747DC2F5F6}">
            <xm:f>IF('Start Data'!$B$3=Feiertage!$B$2,VLOOKUP(C12,Feiertage!$B$3:$B$21,1,0),0)</xm:f>
            <x14:dxf>
              <fill>
                <patternFill patternType="solid">
                  <fgColor theme="8" tint="0.79998168889431442"/>
                  <bgColor theme="8" tint="0.79998168889431442"/>
                </patternFill>
              </fill>
            </x14:dxf>
          </x14:cfRule>
          <x14:cfRule type="expression" priority="17" id="{90DF6058-46A8-46AF-BCF0-E47D038F1744}">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C732AF09-F645-4F34-BBCA-FAFF1F15E09A}">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workbookViewId="0">
      <selection activeCell="C1" sqref="C1"/>
    </sheetView>
  </sheetViews>
  <sheetFormatPr baseColWidth="10" defaultColWidth="11.28515625" defaultRowHeight="15" x14ac:dyDescent="0.25"/>
  <cols>
    <col min="1" max="1" width="2.7109375" style="71" customWidth="1"/>
    <col min="2" max="2" width="11.28515625" style="71"/>
    <col min="3" max="33" width="5.28515625" style="71" customWidth="1"/>
    <col min="34" max="34" width="7.140625" style="71" customWidth="1"/>
    <col min="35" max="35" width="8"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96</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27"/>
    </row>
    <row r="10" spans="2:36"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Jahresübersicht!B23</f>
        <v>275</v>
      </c>
      <c r="D12" s="210">
        <f>Jahresübersicht!C23</f>
        <v>276</v>
      </c>
      <c r="E12" s="210">
        <f>Jahresübersicht!D23</f>
        <v>277</v>
      </c>
      <c r="F12" s="210">
        <f>Jahresübersicht!E23</f>
        <v>278</v>
      </c>
      <c r="G12" s="210">
        <f>Jahresübersicht!F23</f>
        <v>279</v>
      </c>
      <c r="H12" s="210">
        <f>Jahresübersicht!G23</f>
        <v>280</v>
      </c>
      <c r="I12" s="210">
        <f>Jahresübersicht!H23</f>
        <v>281</v>
      </c>
      <c r="J12" s="210">
        <f>Jahresübersicht!I23</f>
        <v>282</v>
      </c>
      <c r="K12" s="210">
        <f>Jahresübersicht!J23</f>
        <v>283</v>
      </c>
      <c r="L12" s="210">
        <f>Jahresübersicht!K23</f>
        <v>284</v>
      </c>
      <c r="M12" s="210">
        <f>Jahresübersicht!L23</f>
        <v>285</v>
      </c>
      <c r="N12" s="210">
        <f>Jahresübersicht!M23</f>
        <v>286</v>
      </c>
      <c r="O12" s="210">
        <f>Jahresübersicht!N23</f>
        <v>287</v>
      </c>
      <c r="P12" s="210">
        <f>Jahresübersicht!O23</f>
        <v>288</v>
      </c>
      <c r="Q12" s="210">
        <f>Jahresübersicht!P23</f>
        <v>289</v>
      </c>
      <c r="R12" s="210">
        <f>Jahresübersicht!Q23</f>
        <v>290</v>
      </c>
      <c r="S12" s="210">
        <f>Jahresübersicht!R23</f>
        <v>291</v>
      </c>
      <c r="T12" s="210">
        <f>Jahresübersicht!S23</f>
        <v>292</v>
      </c>
      <c r="U12" s="210">
        <f>Jahresübersicht!T23</f>
        <v>293</v>
      </c>
      <c r="V12" s="210">
        <f>Jahresübersicht!U23</f>
        <v>294</v>
      </c>
      <c r="W12" s="210">
        <f>Jahresübersicht!V23</f>
        <v>295</v>
      </c>
      <c r="X12" s="210">
        <f>Jahresübersicht!W23</f>
        <v>296</v>
      </c>
      <c r="Y12" s="210">
        <f>Jahresübersicht!X23</f>
        <v>297</v>
      </c>
      <c r="Z12" s="210">
        <f>Jahresübersicht!Y23</f>
        <v>298</v>
      </c>
      <c r="AA12" s="210">
        <f>Jahresübersicht!Z23</f>
        <v>299</v>
      </c>
      <c r="AB12" s="210">
        <f>Jahresübersicht!AA23</f>
        <v>300</v>
      </c>
      <c r="AC12" s="210">
        <f>Jahresübersicht!AB23</f>
        <v>301</v>
      </c>
      <c r="AD12" s="210">
        <f>Jahresübersicht!AC23</f>
        <v>302</v>
      </c>
      <c r="AE12" s="210">
        <f>Jahresübersicht!AD23</f>
        <v>303</v>
      </c>
      <c r="AF12" s="210">
        <f>Jahresübersicht!AE23</f>
        <v>304</v>
      </c>
      <c r="AG12" s="210">
        <f>Jahresübersicht!AF23</f>
        <v>305</v>
      </c>
      <c r="AH12" s="482" t="s">
        <v>78</v>
      </c>
      <c r="AI12" s="476" t="s">
        <v>77</v>
      </c>
    </row>
    <row r="13" spans="2:36" x14ac:dyDescent="0.25">
      <c r="B13" s="203" t="s">
        <v>35</v>
      </c>
      <c r="C13" s="212">
        <f>Jahresübersicht!B24</f>
        <v>275</v>
      </c>
      <c r="D13" s="212">
        <f>Jahresübersicht!C24</f>
        <v>276</v>
      </c>
      <c r="E13" s="212">
        <f>Jahresübersicht!D24</f>
        <v>277</v>
      </c>
      <c r="F13" s="212">
        <f>Jahresübersicht!E24</f>
        <v>278</v>
      </c>
      <c r="G13" s="212">
        <f>Jahresübersicht!F24</f>
        <v>279</v>
      </c>
      <c r="H13" s="212">
        <f>Jahresübersicht!G24</f>
        <v>280</v>
      </c>
      <c r="I13" s="212">
        <f>Jahresübersicht!H24</f>
        <v>281</v>
      </c>
      <c r="J13" s="212">
        <f>Jahresübersicht!I24</f>
        <v>282</v>
      </c>
      <c r="K13" s="212">
        <f>Jahresübersicht!J24</f>
        <v>283</v>
      </c>
      <c r="L13" s="212">
        <f>Jahresübersicht!K24</f>
        <v>284</v>
      </c>
      <c r="M13" s="212">
        <f>Jahresübersicht!L24</f>
        <v>285</v>
      </c>
      <c r="N13" s="212">
        <f>Jahresübersicht!M24</f>
        <v>286</v>
      </c>
      <c r="O13" s="212">
        <f>Jahresübersicht!N24</f>
        <v>287</v>
      </c>
      <c r="P13" s="212">
        <f>Jahresübersicht!O24</f>
        <v>288</v>
      </c>
      <c r="Q13" s="212">
        <f>Jahresübersicht!P24</f>
        <v>289</v>
      </c>
      <c r="R13" s="212">
        <f>Jahresübersicht!Q24</f>
        <v>290</v>
      </c>
      <c r="S13" s="212">
        <f>Jahresübersicht!R24</f>
        <v>291</v>
      </c>
      <c r="T13" s="212">
        <f>Jahresübersicht!S24</f>
        <v>292</v>
      </c>
      <c r="U13" s="212">
        <f>Jahresübersicht!T24</f>
        <v>293</v>
      </c>
      <c r="V13" s="212">
        <f>Jahresübersicht!U24</f>
        <v>294</v>
      </c>
      <c r="W13" s="212">
        <f>Jahresübersicht!V24</f>
        <v>295</v>
      </c>
      <c r="X13" s="212">
        <f>Jahresübersicht!W24</f>
        <v>296</v>
      </c>
      <c r="Y13" s="212">
        <f>Jahresübersicht!X24</f>
        <v>297</v>
      </c>
      <c r="Z13" s="212">
        <f>Jahresübersicht!Y24</f>
        <v>298</v>
      </c>
      <c r="AA13" s="212">
        <f>Jahresübersicht!Z24</f>
        <v>299</v>
      </c>
      <c r="AB13" s="212">
        <f>Jahresübersicht!AA24</f>
        <v>300</v>
      </c>
      <c r="AC13" s="212">
        <f>Jahresübersicht!AB24</f>
        <v>301</v>
      </c>
      <c r="AD13" s="212">
        <f>Jahresübersicht!AC24</f>
        <v>302</v>
      </c>
      <c r="AE13" s="212">
        <f>Jahresübersicht!AD24</f>
        <v>303</v>
      </c>
      <c r="AF13" s="212">
        <f>Jahresübersicht!AE24</f>
        <v>304</v>
      </c>
      <c r="AG13" s="212">
        <f>Jahresübersicht!AF24</f>
        <v>305</v>
      </c>
      <c r="AH13" s="483"/>
      <c r="AI13" s="477"/>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38</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hZBrxgkdsPv4rbG2KMgI6o4EHGeWGmpRL6XRhv2zTlTouBjuh13oWiCuR/tcdfKMlqEBm+JGuVO/5Yq2nNZYxQ==" saltValue="sqgsBjo4xo5nNoCtvdlO1Q=="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77" priority="18">
      <formula>WEEKDAY(C12,2)&gt;5</formula>
    </cfRule>
  </conditionalFormatting>
  <conditionalFormatting sqref="C15:AG29">
    <cfRule type="cellIs" dxfId="7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7FB2D26D-93E1-463A-AC10-42EBC46FC3AB}">
            <xm:f>VLOOKUP(C12,Feiertage!$B$25:$B$31,1,0)</xm:f>
            <x14:dxf>
              <fill>
                <patternFill patternType="solid">
                  <fgColor theme="8" tint="0.79998168889431442"/>
                  <bgColor theme="8" tint="0.79998168889431442"/>
                </patternFill>
              </fill>
            </x14:dxf>
          </x14:cfRule>
          <x14:cfRule type="expression" priority="2" id="{5BF4C873-FCC0-4827-9D84-C6363D815C2A}">
            <xm:f>IF('Start Data'!$B$3=Feiertage!$Q$2,VLOOKUP(C12,Feiertage!$Q$3:$Q$21,1,0),0)</xm:f>
            <x14:dxf>
              <fill>
                <patternFill patternType="solid">
                  <fgColor theme="8" tint="0.79998168889431442"/>
                  <bgColor theme="8" tint="0.79998168889431442"/>
                </patternFill>
              </fill>
            </x14:dxf>
          </x14:cfRule>
          <x14:cfRule type="expression" priority="3" id="{32CE3D3C-406D-45B5-A729-8829D6D2D01A}">
            <xm:f>IF('Start Data'!$B$3=Feiertage!$P$2,VLOOKUP(C12,Feiertage!$P$3:$P$21,1,0),0)</xm:f>
            <x14:dxf>
              <fill>
                <patternFill patternType="solid">
                  <fgColor theme="8" tint="0.79998168889431442"/>
                  <bgColor theme="8" tint="0.79998168889431442"/>
                </patternFill>
              </fill>
            </x14:dxf>
          </x14:cfRule>
          <x14:cfRule type="expression" priority="4" id="{E7B920B5-58AE-4C83-B799-417C9D72571D}">
            <xm:f>IF('Start Data'!$B$3=Feiertage!$O$2,VLOOKUP(C12,Feiertage!$O$3:$O$21,1,0),0)</xm:f>
            <x14:dxf>
              <fill>
                <patternFill patternType="solid">
                  <fgColor theme="8" tint="0.79998168889431442"/>
                  <bgColor theme="8" tint="0.79998168889431442"/>
                </patternFill>
              </fill>
            </x14:dxf>
          </x14:cfRule>
          <x14:cfRule type="expression" priority="5" id="{AAFF71AC-14FA-4301-8A8C-AAFD4BAC4F7A}">
            <xm:f>IF('Start Data'!$B$3=Feiertage!$N$2,VLOOKUP(C12,Feiertage!$N$3:$N$21,1,0),0)</xm:f>
            <x14:dxf>
              <fill>
                <patternFill patternType="solid">
                  <fgColor theme="8" tint="0.79998168889431442"/>
                  <bgColor theme="8" tint="0.79998168889431442"/>
                </patternFill>
              </fill>
            </x14:dxf>
          </x14:cfRule>
          <x14:cfRule type="expression" priority="6" id="{2B71C9C8-B3E1-4626-9A32-CBDD07026F31}">
            <xm:f>IF('Start Data'!$B$3=Feiertage!$M$2,VLOOKUP(C12,Feiertage!$M$3:$M$21,1,0),0)</xm:f>
            <x14:dxf>
              <fill>
                <patternFill patternType="solid">
                  <fgColor theme="8" tint="0.79998168889431442"/>
                  <bgColor theme="8" tint="0.79998168889431442"/>
                </patternFill>
              </fill>
            </x14:dxf>
          </x14:cfRule>
          <x14:cfRule type="expression" priority="7" id="{A22B226A-1547-4E7D-99AB-E0990AB3D03E}">
            <xm:f>IF('Start Data'!$B$3=Feiertage!$L$2,VLOOKUP(C12,Feiertage!$L$3:$L$21,1,0),0)</xm:f>
            <x14:dxf>
              <fill>
                <patternFill patternType="solid">
                  <fgColor theme="8" tint="0.79998168889431442"/>
                  <bgColor theme="8" tint="0.79998168889431442"/>
                </patternFill>
              </fill>
            </x14:dxf>
          </x14:cfRule>
          <x14:cfRule type="expression" priority="8" id="{D2834343-4639-42A0-90F1-7F06361B8DC9}">
            <xm:f>IF('Start Data'!$B$3=Feiertage!$K$2,VLOOKUP(C12,Feiertage!$K$3:$K$21,1,0),0)</xm:f>
            <x14:dxf>
              <fill>
                <patternFill patternType="solid">
                  <fgColor theme="8" tint="0.79998168889431442"/>
                  <bgColor theme="8" tint="0.79998168889431442"/>
                </patternFill>
              </fill>
            </x14:dxf>
          </x14:cfRule>
          <x14:cfRule type="expression" priority="9" id="{275E2057-986D-4781-ABAD-2D8FD7B7ADA5}">
            <xm:f>IF('Start Data'!$B$3=Feiertage!$J$2,VLOOKUP(C12,Feiertage!$J$3:$J$21,1,0),0)</xm:f>
            <x14:dxf>
              <fill>
                <patternFill patternType="solid">
                  <fgColor theme="8" tint="0.79998168889431442"/>
                  <bgColor theme="8" tint="0.79998168889431442"/>
                </patternFill>
              </fill>
            </x14:dxf>
          </x14:cfRule>
          <x14:cfRule type="expression" priority="10" id="{DE8721BF-8C66-43E3-B72C-E6F542EE96CF}">
            <xm:f>IF('Start Data'!$B$3=Feiertage!$I$2,VLOOKUP(C12,Feiertage!$I$3:$I$21,1,0),0)</xm:f>
            <x14:dxf>
              <fill>
                <patternFill patternType="solid">
                  <fgColor theme="8" tint="0.79998168889431442"/>
                  <bgColor theme="8" tint="0.79998168889431442"/>
                </patternFill>
              </fill>
            </x14:dxf>
          </x14:cfRule>
          <x14:cfRule type="expression" priority="11" id="{4EEE68B2-A774-4628-BB15-ABADEC1FC4AD}">
            <xm:f>IF('Start Data'!$B$3=Feiertage!$H$2,VLOOKUP(C12,Feiertage!$H$3:$H$21,1,0),0)</xm:f>
            <x14:dxf>
              <fill>
                <patternFill patternType="solid">
                  <fgColor theme="8" tint="0.79998168889431442"/>
                  <bgColor theme="8" tint="0.79998168889431442"/>
                </patternFill>
              </fill>
            </x14:dxf>
          </x14:cfRule>
          <x14:cfRule type="expression" priority="12" id="{F0FA1021-7053-4BA0-8285-72F484693175}">
            <xm:f>IF('Start Data'!$B$3=Feiertage!$G$2,VLOOKUP(C12,Feiertage!$G$3:$G$21,1,0),0)</xm:f>
            <x14:dxf>
              <fill>
                <patternFill patternType="solid">
                  <fgColor theme="8" tint="0.79998168889431442"/>
                  <bgColor theme="8" tint="0.79998168889431442"/>
                </patternFill>
              </fill>
            </x14:dxf>
          </x14:cfRule>
          <x14:cfRule type="expression" priority="13" id="{F86AFC18-BC7E-4C0E-8023-27979B6D5EC4}">
            <xm:f>IF('Start Data'!$B$3=Feiertage!$F$2,VLOOKUP(C12,Feiertage!$F$3:$F$21,1,0),0)</xm:f>
            <x14:dxf>
              <fill>
                <patternFill patternType="solid">
                  <fgColor theme="8" tint="0.79998168889431442"/>
                  <bgColor theme="8" tint="0.79998168889431442"/>
                </patternFill>
              </fill>
            </x14:dxf>
          </x14:cfRule>
          <x14:cfRule type="expression" priority="14" id="{A9C668CC-44D3-4B74-9759-952AB5F3591E}">
            <xm:f>IF('Start Data'!$B$3=Feiertage!$E$2,VLOOKUP(C12,Feiertage!$E$3:$E$21,1,0),0)</xm:f>
            <x14:dxf>
              <fill>
                <patternFill patternType="solid">
                  <fgColor theme="8" tint="0.79998168889431442"/>
                  <bgColor theme="8" tint="0.79998168889431442"/>
                </patternFill>
              </fill>
            </x14:dxf>
          </x14:cfRule>
          <x14:cfRule type="expression" priority="15" id="{9FB4E470-4CCE-4A85-9512-3B155537F48B}">
            <xm:f>IF('Start Data'!$B$3=Feiertage!$D$2,VLOOKUP(C12,Feiertage!$D$3:$D$21,1,0),0)</xm:f>
            <x14:dxf>
              <fill>
                <patternFill patternType="solid">
                  <fgColor theme="8" tint="0.79998168889431442"/>
                  <bgColor theme="8" tint="0.79998168889431442"/>
                </patternFill>
              </fill>
            </x14:dxf>
          </x14:cfRule>
          <x14:cfRule type="expression" priority="16" id="{0DED524A-8E28-4A61-AF8D-CC7BC2FA1C03}">
            <xm:f>IF('Start Data'!$B$3=Feiertage!$B$2,VLOOKUP(C12,Feiertage!$B$3:$B$21,1,0),0)</xm:f>
            <x14:dxf>
              <fill>
                <patternFill patternType="solid">
                  <fgColor theme="8" tint="0.79998168889431442"/>
                  <bgColor theme="8" tint="0.79998168889431442"/>
                </patternFill>
              </fill>
            </x14:dxf>
          </x14:cfRule>
          <x14:cfRule type="expression" priority="17" id="{AD8EECD4-8FB6-4CC3-B5BF-0C9475685155}">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638272B4-4CFE-47B6-8B38-AF065C092590}">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workbookViewId="0">
      <selection activeCell="C1" sqref="C1"/>
    </sheetView>
  </sheetViews>
  <sheetFormatPr baseColWidth="10" defaultColWidth="11.28515625" defaultRowHeight="15" x14ac:dyDescent="0.25"/>
  <cols>
    <col min="1" max="1" width="2.7109375" style="71" customWidth="1"/>
    <col min="2" max="2" width="11.28515625" style="71"/>
    <col min="3" max="33" width="5.28515625" style="71" customWidth="1"/>
    <col min="34" max="34" width="7.140625" style="71" customWidth="1"/>
    <col min="35" max="35" width="8"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97</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70"/>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3"/>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27"/>
    </row>
    <row r="10" spans="2:36" ht="18.75" x14ac:dyDescent="0.3">
      <c r="B10" s="479" t="str">
        <f>IF(Instructions!C2="Yes","","Before starting completing the hours, please confirm that you have read the instructions in the sheet INSTRUCTIONS.")</f>
        <v>Before starting completing the hours, please confirm that you have read the instructions in the sheet INSTRUCTIONS.</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Jahresübersicht!B25</f>
        <v>306</v>
      </c>
      <c r="D12" s="210">
        <f>Jahresübersicht!C25</f>
        <v>307</v>
      </c>
      <c r="E12" s="210">
        <f>Jahresübersicht!D25</f>
        <v>308</v>
      </c>
      <c r="F12" s="210">
        <f>Jahresübersicht!E25</f>
        <v>309</v>
      </c>
      <c r="G12" s="210">
        <f>Jahresübersicht!F25</f>
        <v>310</v>
      </c>
      <c r="H12" s="210">
        <f>Jahresübersicht!G25</f>
        <v>311</v>
      </c>
      <c r="I12" s="210">
        <f>Jahresübersicht!H25</f>
        <v>312</v>
      </c>
      <c r="J12" s="210">
        <f>Jahresübersicht!I25</f>
        <v>313</v>
      </c>
      <c r="K12" s="210">
        <f>Jahresübersicht!J25</f>
        <v>314</v>
      </c>
      <c r="L12" s="210">
        <f>Jahresübersicht!K25</f>
        <v>315</v>
      </c>
      <c r="M12" s="210">
        <f>Jahresübersicht!L25</f>
        <v>316</v>
      </c>
      <c r="N12" s="210">
        <f>Jahresübersicht!M25</f>
        <v>317</v>
      </c>
      <c r="O12" s="210">
        <f>Jahresübersicht!N25</f>
        <v>318</v>
      </c>
      <c r="P12" s="210">
        <f>Jahresübersicht!O25</f>
        <v>319</v>
      </c>
      <c r="Q12" s="210">
        <f>Jahresübersicht!P25</f>
        <v>320</v>
      </c>
      <c r="R12" s="210">
        <f>Jahresübersicht!Q25</f>
        <v>321</v>
      </c>
      <c r="S12" s="210">
        <f>Jahresübersicht!R25</f>
        <v>322</v>
      </c>
      <c r="T12" s="210">
        <f>Jahresübersicht!S25</f>
        <v>323</v>
      </c>
      <c r="U12" s="210">
        <f>Jahresübersicht!T25</f>
        <v>324</v>
      </c>
      <c r="V12" s="210">
        <f>Jahresübersicht!U25</f>
        <v>325</v>
      </c>
      <c r="W12" s="210">
        <f>Jahresübersicht!V25</f>
        <v>326</v>
      </c>
      <c r="X12" s="210">
        <f>Jahresübersicht!W25</f>
        <v>327</v>
      </c>
      <c r="Y12" s="210">
        <f>Jahresübersicht!X25</f>
        <v>328</v>
      </c>
      <c r="Z12" s="210">
        <f>Jahresübersicht!Y25</f>
        <v>329</v>
      </c>
      <c r="AA12" s="210">
        <f>Jahresübersicht!Z25</f>
        <v>330</v>
      </c>
      <c r="AB12" s="210">
        <f>Jahresübersicht!AA25</f>
        <v>331</v>
      </c>
      <c r="AC12" s="210">
        <f>Jahresübersicht!AB25</f>
        <v>332</v>
      </c>
      <c r="AD12" s="210">
        <f>Jahresübersicht!AC25</f>
        <v>333</v>
      </c>
      <c r="AE12" s="210">
        <f>Jahresübersicht!AD25</f>
        <v>334</v>
      </c>
      <c r="AF12" s="210">
        <f>Jahresübersicht!AE25</f>
        <v>335</v>
      </c>
      <c r="AG12" s="210" t="str">
        <f>Jahresübersicht!AF25</f>
        <v/>
      </c>
      <c r="AH12" s="482" t="s">
        <v>78</v>
      </c>
      <c r="AI12" s="476" t="s">
        <v>77</v>
      </c>
    </row>
    <row r="13" spans="2:36" x14ac:dyDescent="0.25">
      <c r="B13" s="203" t="s">
        <v>35</v>
      </c>
      <c r="C13" s="212">
        <f>Jahresübersicht!B26</f>
        <v>306</v>
      </c>
      <c r="D13" s="212">
        <f>Jahresübersicht!C26</f>
        <v>307</v>
      </c>
      <c r="E13" s="212">
        <f>Jahresübersicht!D26</f>
        <v>308</v>
      </c>
      <c r="F13" s="212">
        <f>Jahresübersicht!E26</f>
        <v>309</v>
      </c>
      <c r="G13" s="212">
        <f>Jahresübersicht!F26</f>
        <v>310</v>
      </c>
      <c r="H13" s="212">
        <f>Jahresübersicht!G26</f>
        <v>311</v>
      </c>
      <c r="I13" s="212">
        <f>Jahresübersicht!H26</f>
        <v>312</v>
      </c>
      <c r="J13" s="212">
        <f>Jahresübersicht!I26</f>
        <v>313</v>
      </c>
      <c r="K13" s="212">
        <f>Jahresübersicht!J26</f>
        <v>314</v>
      </c>
      <c r="L13" s="212">
        <f>Jahresübersicht!K26</f>
        <v>315</v>
      </c>
      <c r="M13" s="212">
        <f>Jahresübersicht!L26</f>
        <v>316</v>
      </c>
      <c r="N13" s="212">
        <f>Jahresübersicht!M26</f>
        <v>317</v>
      </c>
      <c r="O13" s="212">
        <f>Jahresübersicht!N26</f>
        <v>318</v>
      </c>
      <c r="P13" s="212">
        <f>Jahresübersicht!O26</f>
        <v>319</v>
      </c>
      <c r="Q13" s="212">
        <f>Jahresübersicht!P26</f>
        <v>320</v>
      </c>
      <c r="R13" s="212">
        <f>Jahresübersicht!Q26</f>
        <v>321</v>
      </c>
      <c r="S13" s="212">
        <f>Jahresübersicht!R26</f>
        <v>322</v>
      </c>
      <c r="T13" s="212">
        <f>Jahresübersicht!S26</f>
        <v>323</v>
      </c>
      <c r="U13" s="212">
        <f>Jahresübersicht!T26</f>
        <v>324</v>
      </c>
      <c r="V13" s="212">
        <f>Jahresübersicht!U26</f>
        <v>325</v>
      </c>
      <c r="W13" s="212">
        <f>Jahresübersicht!V26</f>
        <v>326</v>
      </c>
      <c r="X13" s="212">
        <f>Jahresübersicht!W26</f>
        <v>327</v>
      </c>
      <c r="Y13" s="212">
        <f>Jahresübersicht!X26</f>
        <v>328</v>
      </c>
      <c r="Z13" s="212">
        <f>Jahresübersicht!Y26</f>
        <v>329</v>
      </c>
      <c r="AA13" s="212">
        <f>Jahresübersicht!Z26</f>
        <v>330</v>
      </c>
      <c r="AB13" s="212">
        <f>Jahresübersicht!AA26</f>
        <v>331</v>
      </c>
      <c r="AC13" s="212">
        <f>Jahresübersicht!AB26</f>
        <v>332</v>
      </c>
      <c r="AD13" s="212">
        <f>Jahresübersicht!AC26</f>
        <v>333</v>
      </c>
      <c r="AE13" s="212">
        <f>Jahresübersicht!AD26</f>
        <v>334</v>
      </c>
      <c r="AF13" s="212">
        <f>Jahresübersicht!AE26</f>
        <v>335</v>
      </c>
      <c r="AG13" s="212" t="str">
        <f>Jahresübersicht!AF26</f>
        <v/>
      </c>
      <c r="AH13" s="483"/>
      <c r="AI13" s="477"/>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55"/>
      <c r="X14" s="129"/>
      <c r="Y14" s="129"/>
      <c r="Z14" s="129"/>
      <c r="AA14" s="129"/>
      <c r="AB14" s="129"/>
      <c r="AC14" s="129"/>
      <c r="AD14" s="129"/>
      <c r="AE14" s="129"/>
      <c r="AF14" s="129"/>
      <c r="AG14" s="129"/>
      <c r="AH14" s="484" t="s">
        <v>34</v>
      </c>
      <c r="AI14" s="478"/>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56"/>
      <c r="W15" s="130"/>
      <c r="X15" s="157"/>
      <c r="Y15" s="130"/>
      <c r="Z15" s="130"/>
      <c r="AA15" s="130"/>
      <c r="AB15" s="130"/>
      <c r="AC15" s="130"/>
      <c r="AD15" s="130"/>
      <c r="AE15" s="130"/>
      <c r="AF15" s="130"/>
      <c r="AG15" s="130"/>
      <c r="AH15" s="206">
        <f t="shared" ref="AH15:AH30" si="0">SUM(C15:AG15)</f>
        <v>0</v>
      </c>
      <c r="AI15" s="207"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58"/>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FjM4SJcxfX5aDHPOtlWtBibMpTkSxGB/aMZuPBxE1O9V2HINXYBnMXWuur5nh3WoD68mF7nJbgTn/DGqDjeaag==" saltValue="VjJgN2q+GXMWAj8iHBcvl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57" priority="18">
      <formula>WEEKDAY(C12,2)&gt;5</formula>
    </cfRule>
  </conditionalFormatting>
  <conditionalFormatting sqref="C15:AG29">
    <cfRule type="cellIs" dxfId="5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FC9A3F1E-3980-4085-94D9-15D6B0CF6CC4}">
            <xm:f>VLOOKUP(C12,Feiertage!$B$25:$B$31,1,0)</xm:f>
            <x14:dxf>
              <fill>
                <patternFill patternType="solid">
                  <fgColor theme="8" tint="0.79998168889431442"/>
                  <bgColor theme="8" tint="0.79998168889431442"/>
                </patternFill>
              </fill>
            </x14:dxf>
          </x14:cfRule>
          <x14:cfRule type="expression" priority="2" id="{7726614D-1306-4330-9FE0-85C703DB772F}">
            <xm:f>IF('Start Data'!$B$3=Feiertage!$Q$2,VLOOKUP(C12,Feiertage!$Q$3:$Q$21,1,0),0)</xm:f>
            <x14:dxf>
              <fill>
                <patternFill patternType="solid">
                  <fgColor theme="8" tint="0.79998168889431442"/>
                  <bgColor theme="8" tint="0.79998168889431442"/>
                </patternFill>
              </fill>
            </x14:dxf>
          </x14:cfRule>
          <x14:cfRule type="expression" priority="3" id="{B62E70A3-A7D8-4BF3-9837-5FFDC631E146}">
            <xm:f>IF('Start Data'!$B$3=Feiertage!$P$2,VLOOKUP(C12,Feiertage!$P$3:$P$21,1,0),0)</xm:f>
            <x14:dxf>
              <fill>
                <patternFill patternType="solid">
                  <fgColor theme="8" tint="0.79998168889431442"/>
                  <bgColor theme="8" tint="0.79998168889431442"/>
                </patternFill>
              </fill>
            </x14:dxf>
          </x14:cfRule>
          <x14:cfRule type="expression" priority="4" id="{13FF0D29-C1A5-48E0-AF99-850C69663513}">
            <xm:f>IF('Start Data'!$B$3=Feiertage!$O$2,VLOOKUP(C12,Feiertage!$O$3:$O$21,1,0),0)</xm:f>
            <x14:dxf>
              <fill>
                <patternFill patternType="solid">
                  <fgColor theme="8" tint="0.79998168889431442"/>
                  <bgColor theme="8" tint="0.79998168889431442"/>
                </patternFill>
              </fill>
            </x14:dxf>
          </x14:cfRule>
          <x14:cfRule type="expression" priority="5" id="{441393AA-F752-42B6-80AF-E262404AE2F8}">
            <xm:f>IF('Start Data'!$B$3=Feiertage!$N$2,VLOOKUP(C12,Feiertage!$N$3:$N$21,1,0),0)</xm:f>
            <x14:dxf>
              <fill>
                <patternFill patternType="solid">
                  <fgColor theme="8" tint="0.79998168889431442"/>
                  <bgColor theme="8" tint="0.79998168889431442"/>
                </patternFill>
              </fill>
            </x14:dxf>
          </x14:cfRule>
          <x14:cfRule type="expression" priority="6" id="{97F227D6-E904-4BEB-9082-647AB9BCC94B}">
            <xm:f>IF('Start Data'!$B$3=Feiertage!$M$2,VLOOKUP(C12,Feiertage!$M$3:$M$21,1,0),0)</xm:f>
            <x14:dxf>
              <fill>
                <patternFill patternType="solid">
                  <fgColor theme="8" tint="0.79998168889431442"/>
                  <bgColor theme="8" tint="0.79998168889431442"/>
                </patternFill>
              </fill>
            </x14:dxf>
          </x14:cfRule>
          <x14:cfRule type="expression" priority="7" id="{9FA7928D-AD8B-4A24-81E9-0CB5147ECF8D}">
            <xm:f>IF('Start Data'!$B$3=Feiertage!$L$2,VLOOKUP(C12,Feiertage!$L$3:$L$21,1,0),0)</xm:f>
            <x14:dxf>
              <fill>
                <patternFill patternType="solid">
                  <fgColor theme="8" tint="0.79998168889431442"/>
                  <bgColor theme="8" tint="0.79998168889431442"/>
                </patternFill>
              </fill>
            </x14:dxf>
          </x14:cfRule>
          <x14:cfRule type="expression" priority="8" id="{61A1916F-C268-4C5B-8036-6D24D3C18F7B}">
            <xm:f>IF('Start Data'!$B$3=Feiertage!$K$2,VLOOKUP(C12,Feiertage!$K$3:$K$21,1,0),0)</xm:f>
            <x14:dxf>
              <fill>
                <patternFill patternType="solid">
                  <fgColor theme="8" tint="0.79998168889431442"/>
                  <bgColor theme="8" tint="0.79998168889431442"/>
                </patternFill>
              </fill>
            </x14:dxf>
          </x14:cfRule>
          <x14:cfRule type="expression" priority="9" id="{DCF76F3B-FBB4-4D38-97E4-7175263776DF}">
            <xm:f>IF('Start Data'!$B$3=Feiertage!$J$2,VLOOKUP(C12,Feiertage!$J$3:$J$21,1,0),0)</xm:f>
            <x14:dxf>
              <fill>
                <patternFill patternType="solid">
                  <fgColor theme="8" tint="0.79998168889431442"/>
                  <bgColor theme="8" tint="0.79998168889431442"/>
                </patternFill>
              </fill>
            </x14:dxf>
          </x14:cfRule>
          <x14:cfRule type="expression" priority="10" id="{842445DA-DC15-4996-B766-AF0616DBFA98}">
            <xm:f>IF('Start Data'!$B$3=Feiertage!$I$2,VLOOKUP(C12,Feiertage!$I$3:$I$21,1,0),0)</xm:f>
            <x14:dxf>
              <fill>
                <patternFill patternType="solid">
                  <fgColor theme="8" tint="0.79998168889431442"/>
                  <bgColor theme="8" tint="0.79998168889431442"/>
                </patternFill>
              </fill>
            </x14:dxf>
          </x14:cfRule>
          <x14:cfRule type="expression" priority="11" id="{CCC8F2F7-0903-46F1-9C91-140637FC86FB}">
            <xm:f>IF('Start Data'!$B$3=Feiertage!$H$2,VLOOKUP(C12,Feiertage!$H$3:$H$21,1,0),0)</xm:f>
            <x14:dxf>
              <fill>
                <patternFill patternType="solid">
                  <fgColor theme="8" tint="0.79998168889431442"/>
                  <bgColor theme="8" tint="0.79998168889431442"/>
                </patternFill>
              </fill>
            </x14:dxf>
          </x14:cfRule>
          <x14:cfRule type="expression" priority="12" id="{05A9044E-C7EA-4C96-8F8C-A97CA3B4FA27}">
            <xm:f>IF('Start Data'!$B$3=Feiertage!$G$2,VLOOKUP(C12,Feiertage!$G$3:$G$21,1,0),0)</xm:f>
            <x14:dxf>
              <fill>
                <patternFill patternType="solid">
                  <fgColor theme="8" tint="0.79998168889431442"/>
                  <bgColor theme="8" tint="0.79998168889431442"/>
                </patternFill>
              </fill>
            </x14:dxf>
          </x14:cfRule>
          <x14:cfRule type="expression" priority="13" id="{6E46344A-2702-4A19-8C41-DF94332ACB79}">
            <xm:f>IF('Start Data'!$B$3=Feiertage!$F$2,VLOOKUP(C12,Feiertage!$F$3:$F$21,1,0),0)</xm:f>
            <x14:dxf>
              <fill>
                <patternFill patternType="solid">
                  <fgColor theme="8" tint="0.79998168889431442"/>
                  <bgColor theme="8" tint="0.79998168889431442"/>
                </patternFill>
              </fill>
            </x14:dxf>
          </x14:cfRule>
          <x14:cfRule type="expression" priority="14" id="{04A90455-9982-4BCE-BF1D-0D963348D4F5}">
            <xm:f>IF('Start Data'!$B$3=Feiertage!$E$2,VLOOKUP(C12,Feiertage!$E$3:$E$21,1,0),0)</xm:f>
            <x14:dxf>
              <fill>
                <patternFill patternType="solid">
                  <fgColor theme="8" tint="0.79998168889431442"/>
                  <bgColor theme="8" tint="0.79998168889431442"/>
                </patternFill>
              </fill>
            </x14:dxf>
          </x14:cfRule>
          <x14:cfRule type="expression" priority="15" id="{32C8EDD0-C31C-454C-ADEE-C9B29B66FEE5}">
            <xm:f>IF('Start Data'!$B$3=Feiertage!$D$2,VLOOKUP(C12,Feiertage!$D$3:$D$21,1,0),0)</xm:f>
            <x14:dxf>
              <fill>
                <patternFill patternType="solid">
                  <fgColor theme="8" tint="0.79998168889431442"/>
                  <bgColor theme="8" tint="0.79998168889431442"/>
                </patternFill>
              </fill>
            </x14:dxf>
          </x14:cfRule>
          <x14:cfRule type="expression" priority="16" id="{ED4A71B5-DDA0-4B99-871F-E8F4BBAFBE7B}">
            <xm:f>IF('Start Data'!$B$3=Feiertage!$B$2,VLOOKUP(C12,Feiertage!$B$3:$B$21,1,0),0)</xm:f>
            <x14:dxf>
              <fill>
                <patternFill patternType="solid">
                  <fgColor theme="8" tint="0.79998168889431442"/>
                  <bgColor theme="8" tint="0.79998168889431442"/>
                </patternFill>
              </fill>
            </x14:dxf>
          </x14:cfRule>
          <x14:cfRule type="expression" priority="17" id="{4B3B234F-3BCF-4907-B2F9-FD34454E8A44}">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2F4E94CA-6A72-4A33-A34F-D6C54C2885A9}">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tabSelected="1" zoomScaleNormal="100" workbookViewId="0">
      <selection activeCell="C1" sqref="C1"/>
    </sheetView>
  </sheetViews>
  <sheetFormatPr baseColWidth="10" defaultColWidth="11.28515625" defaultRowHeight="15" x14ac:dyDescent="0.25"/>
  <cols>
    <col min="1" max="1" width="2.7109375" style="71" customWidth="1"/>
    <col min="2" max="2" width="11.28515625" style="71"/>
    <col min="3" max="33" width="5.28515625" style="71" customWidth="1"/>
    <col min="34" max="34" width="7.140625" style="71" customWidth="1"/>
    <col min="35" max="35" width="8" style="71" customWidth="1"/>
    <col min="36" max="16384" width="11.28515625" style="71"/>
  </cols>
  <sheetData>
    <row r="1" spans="2:36" ht="15.75" thickBot="1" x14ac:dyDescent="0.3">
      <c r="B1" s="214" t="str">
        <f>January!B1</f>
        <v>as of 1/2024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2:36" s="121" customFormat="1" ht="18" customHeight="1" x14ac:dyDescent="0.2">
      <c r="B2" s="216" t="s">
        <v>76</v>
      </c>
      <c r="C2" s="217"/>
      <c r="D2" s="217"/>
      <c r="E2" s="217"/>
      <c r="F2" s="217"/>
      <c r="G2" s="217"/>
      <c r="H2" s="217"/>
      <c r="I2" s="217"/>
      <c r="J2" s="217"/>
      <c r="K2" s="217"/>
      <c r="L2" s="217"/>
      <c r="M2" s="217"/>
      <c r="N2" s="217"/>
      <c r="O2" s="217"/>
      <c r="P2" s="217"/>
      <c r="Q2" s="217"/>
      <c r="R2" s="217"/>
      <c r="S2" s="217"/>
      <c r="T2" s="217"/>
      <c r="U2" s="218"/>
      <c r="V2" s="218"/>
      <c r="W2" s="218"/>
      <c r="X2" s="218"/>
      <c r="Y2" s="218"/>
      <c r="Z2" s="218"/>
      <c r="AA2" s="218"/>
      <c r="AB2" s="218"/>
      <c r="AC2" s="218"/>
      <c r="AD2" s="217"/>
      <c r="AE2" s="217"/>
      <c r="AF2" s="217"/>
      <c r="AG2" s="217"/>
      <c r="AH2" s="219"/>
      <c r="AI2" s="24"/>
    </row>
    <row r="3" spans="2:36" s="121" customFormat="1" ht="15" customHeight="1" thickBot="1" x14ac:dyDescent="0.25">
      <c r="B3" s="220"/>
      <c r="C3" s="221"/>
      <c r="D3" s="221"/>
      <c r="E3" s="221"/>
      <c r="F3" s="221"/>
      <c r="G3" s="221"/>
      <c r="H3" s="221"/>
      <c r="I3" s="221"/>
      <c r="J3" s="221"/>
      <c r="K3" s="221"/>
      <c r="L3" s="221"/>
      <c r="M3" s="221"/>
      <c r="N3" s="221"/>
      <c r="O3" s="221"/>
      <c r="P3" s="221"/>
      <c r="Q3" s="221"/>
      <c r="R3" s="221"/>
      <c r="S3" s="221"/>
      <c r="T3" s="221"/>
      <c r="U3" s="222"/>
      <c r="V3" s="222"/>
      <c r="W3" s="222"/>
      <c r="X3" s="222"/>
      <c r="Y3" s="222"/>
      <c r="Z3" s="222"/>
      <c r="AA3" s="222"/>
      <c r="AB3" s="222"/>
      <c r="AC3" s="222"/>
      <c r="AD3" s="221"/>
      <c r="AE3" s="221"/>
      <c r="AF3" s="221"/>
      <c r="AG3" s="221"/>
      <c r="AH3" s="223"/>
      <c r="AI3" s="122"/>
    </row>
    <row r="4" spans="2:36" ht="15.75" x14ac:dyDescent="0.25">
      <c r="B4" s="489" t="s">
        <v>82</v>
      </c>
      <c r="C4" s="490"/>
      <c r="D4" s="490"/>
      <c r="E4" s="490"/>
      <c r="F4" s="490"/>
      <c r="G4" s="491"/>
      <c r="H4" s="448">
        <f>'Start Data'!$B$7</f>
        <v>0</v>
      </c>
      <c r="I4" s="449"/>
      <c r="J4" s="449"/>
      <c r="K4" s="449"/>
      <c r="L4" s="224"/>
      <c r="M4" s="225"/>
      <c r="N4" s="225"/>
      <c r="O4" s="225"/>
      <c r="P4" s="225"/>
      <c r="Q4" s="225"/>
      <c r="R4" s="225"/>
      <c r="S4" s="225"/>
      <c r="T4" s="225"/>
      <c r="U4" s="225"/>
      <c r="V4" s="225"/>
      <c r="W4" s="225"/>
      <c r="X4" s="225"/>
      <c r="Y4" s="225"/>
      <c r="Z4" s="225"/>
      <c r="AA4" s="225"/>
      <c r="AB4" s="225"/>
      <c r="AC4" s="225"/>
      <c r="AD4" s="226"/>
      <c r="AE4" s="226"/>
      <c r="AF4" s="226"/>
      <c r="AG4" s="226"/>
      <c r="AH4" s="227"/>
    </row>
    <row r="5" spans="2:36" ht="15.75" x14ac:dyDescent="0.25">
      <c r="B5" s="492" t="s">
        <v>83</v>
      </c>
      <c r="C5" s="493"/>
      <c r="D5" s="493"/>
      <c r="E5" s="493"/>
      <c r="F5" s="493"/>
      <c r="G5" s="494"/>
      <c r="H5" s="453">
        <f>'Start Data'!$B$8</f>
        <v>0</v>
      </c>
      <c r="I5" s="454"/>
      <c r="J5" s="454"/>
      <c r="K5" s="454"/>
      <c r="L5" s="228"/>
      <c r="M5" s="215"/>
      <c r="N5" s="215"/>
      <c r="O5" s="215"/>
      <c r="P5" s="215"/>
      <c r="Q5" s="215"/>
      <c r="R5" s="215"/>
      <c r="S5" s="215"/>
      <c r="T5" s="215"/>
      <c r="U5" s="495" t="s">
        <v>86</v>
      </c>
      <c r="V5" s="473"/>
      <c r="W5" s="472">
        <f>'Start Data'!$B$4</f>
        <v>0</v>
      </c>
      <c r="X5" s="473"/>
      <c r="Y5" s="229"/>
      <c r="Z5" s="215"/>
      <c r="AA5" s="215"/>
      <c r="AB5" s="215"/>
      <c r="AC5" s="215"/>
      <c r="AD5" s="215"/>
      <c r="AE5" s="215"/>
      <c r="AF5" s="215"/>
      <c r="AG5" s="230"/>
      <c r="AH5" s="231"/>
      <c r="AI5" s="70"/>
    </row>
    <row r="6" spans="2:36" ht="15.75" x14ac:dyDescent="0.25">
      <c r="B6" s="492" t="s">
        <v>136</v>
      </c>
      <c r="C6" s="493"/>
      <c r="D6" s="493"/>
      <c r="E6" s="493"/>
      <c r="F6" s="493"/>
      <c r="G6" s="494"/>
      <c r="H6" s="458">
        <f>'Start Data'!$B$9</f>
        <v>0</v>
      </c>
      <c r="I6" s="459"/>
      <c r="J6" s="459"/>
      <c r="K6" s="460"/>
      <c r="L6" s="228"/>
      <c r="M6" s="215"/>
      <c r="N6" s="215"/>
      <c r="O6" s="215"/>
      <c r="P6" s="215"/>
      <c r="Q6" s="215"/>
      <c r="R6" s="215"/>
      <c r="S6" s="215"/>
      <c r="T6" s="215"/>
      <c r="U6" s="496" t="s">
        <v>85</v>
      </c>
      <c r="V6" s="473"/>
      <c r="W6" s="474" t="s">
        <v>98</v>
      </c>
      <c r="X6" s="475"/>
      <c r="Y6" s="232"/>
      <c r="Z6" s="233"/>
      <c r="AA6" s="234"/>
      <c r="AB6" s="234"/>
      <c r="AC6" s="234"/>
      <c r="AD6" s="235"/>
      <c r="AE6" s="236"/>
      <c r="AF6" s="237"/>
      <c r="AG6" s="230"/>
      <c r="AH6" s="231"/>
      <c r="AI6" s="70"/>
    </row>
    <row r="7" spans="2:36" ht="15.75" customHeight="1" x14ac:dyDescent="0.25">
      <c r="B7" s="492" t="s">
        <v>134</v>
      </c>
      <c r="C7" s="493"/>
      <c r="D7" s="493"/>
      <c r="E7" s="493"/>
      <c r="F7" s="493"/>
      <c r="G7" s="494"/>
      <c r="H7" s="453">
        <f>'Start Data'!$B$10</f>
        <v>0</v>
      </c>
      <c r="I7" s="454"/>
      <c r="J7" s="454"/>
      <c r="K7" s="454"/>
      <c r="L7" s="228"/>
      <c r="M7" s="238"/>
      <c r="N7" s="215"/>
      <c r="O7" s="215"/>
      <c r="P7" s="215"/>
      <c r="Q7" s="215"/>
      <c r="R7" s="239"/>
      <c r="S7" s="237"/>
      <c r="T7" s="237"/>
      <c r="U7" s="215"/>
      <c r="V7" s="240"/>
      <c r="W7" s="240"/>
      <c r="X7" s="240"/>
      <c r="Y7" s="240"/>
      <c r="Z7" s="215"/>
      <c r="AA7" s="215"/>
      <c r="AB7" s="215"/>
      <c r="AC7" s="215"/>
      <c r="AD7" s="238"/>
      <c r="AE7" s="238"/>
      <c r="AF7" s="238"/>
      <c r="AG7" s="238"/>
      <c r="AH7" s="241"/>
      <c r="AI7" s="123"/>
    </row>
    <row r="8" spans="2:36" ht="15.75" customHeight="1" x14ac:dyDescent="0.25">
      <c r="B8" s="492" t="s">
        <v>137</v>
      </c>
      <c r="C8" s="493"/>
      <c r="D8" s="493"/>
      <c r="E8" s="493"/>
      <c r="F8" s="493"/>
      <c r="G8" s="494"/>
      <c r="H8" s="453">
        <f>'Start Data'!B11</f>
        <v>0</v>
      </c>
      <c r="I8" s="454"/>
      <c r="J8" s="454"/>
      <c r="K8" s="454"/>
      <c r="L8" s="242"/>
      <c r="M8" s="228"/>
      <c r="N8" s="215"/>
      <c r="O8" s="215"/>
      <c r="P8" s="215"/>
      <c r="Q8" s="215"/>
      <c r="R8" s="215"/>
      <c r="S8" s="215"/>
      <c r="T8" s="215"/>
      <c r="U8" s="235"/>
      <c r="V8" s="235"/>
      <c r="W8" s="235"/>
      <c r="X8" s="235"/>
      <c r="Y8" s="235"/>
      <c r="Z8" s="228"/>
      <c r="AA8" s="228"/>
      <c r="AB8" s="228"/>
      <c r="AC8" s="228"/>
      <c r="AD8" s="243"/>
      <c r="AE8" s="243"/>
      <c r="AF8" s="243"/>
      <c r="AG8" s="243"/>
      <c r="AH8" s="244"/>
      <c r="AI8" s="124"/>
      <c r="AJ8" s="27"/>
    </row>
    <row r="9" spans="2:36" ht="16.5" customHeight="1" thickBot="1" x14ac:dyDescent="0.3">
      <c r="B9" s="497" t="s">
        <v>142</v>
      </c>
      <c r="C9" s="498"/>
      <c r="D9" s="498"/>
      <c r="E9" s="498"/>
      <c r="F9" s="498"/>
      <c r="G9" s="499"/>
      <c r="H9" s="464">
        <f>'Start Data'!$B$12</f>
        <v>0</v>
      </c>
      <c r="I9" s="465"/>
      <c r="J9" s="465"/>
      <c r="K9" s="465"/>
      <c r="L9" s="245"/>
      <c r="M9" s="246"/>
      <c r="N9" s="247"/>
      <c r="O9" s="247"/>
      <c r="P9" s="247"/>
      <c r="Q9" s="247"/>
      <c r="R9" s="247"/>
      <c r="S9" s="247"/>
      <c r="T9" s="248"/>
      <c r="U9" s="248"/>
      <c r="V9" s="248"/>
      <c r="W9" s="248"/>
      <c r="X9" s="248"/>
      <c r="Y9" s="248"/>
      <c r="Z9" s="248"/>
      <c r="AA9" s="248"/>
      <c r="AB9" s="248"/>
      <c r="AC9" s="248"/>
      <c r="AD9" s="248"/>
      <c r="AE9" s="248"/>
      <c r="AF9" s="248"/>
      <c r="AG9" s="248"/>
      <c r="AH9" s="249"/>
      <c r="AI9" s="124"/>
      <c r="AJ9" s="159"/>
    </row>
    <row r="10" spans="2:36" ht="18.75" x14ac:dyDescent="0.3">
      <c r="B10" s="503" t="str">
        <f>IF(Instructions!C2="Yes","","Before starting completing the hours, please confirm that you have read the instructions in the sheet INSTRUCTIONS.")</f>
        <v>Before starting completing the hours, please confirm that you have read the instructions in the sheet INSTRUCTIONS.</v>
      </c>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5"/>
      <c r="AI10" s="27"/>
    </row>
    <row r="11" spans="2:36" x14ac:dyDescent="0.25">
      <c r="B11" s="250" t="s">
        <v>99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153"/>
    </row>
    <row r="12" spans="2:36" x14ac:dyDescent="0.25">
      <c r="B12" s="203" t="s">
        <v>33</v>
      </c>
      <c r="C12" s="210">
        <f>Jahresübersicht!B27</f>
        <v>336</v>
      </c>
      <c r="D12" s="210">
        <f>Jahresübersicht!C27</f>
        <v>337</v>
      </c>
      <c r="E12" s="210">
        <f>Jahresübersicht!D27</f>
        <v>338</v>
      </c>
      <c r="F12" s="210">
        <f>Jahresübersicht!E27</f>
        <v>339</v>
      </c>
      <c r="G12" s="210">
        <f>Jahresübersicht!F27</f>
        <v>340</v>
      </c>
      <c r="H12" s="210">
        <f>Jahresübersicht!G27</f>
        <v>341</v>
      </c>
      <c r="I12" s="210">
        <f>Jahresübersicht!H27</f>
        <v>342</v>
      </c>
      <c r="J12" s="210">
        <f>Jahresübersicht!I27</f>
        <v>343</v>
      </c>
      <c r="K12" s="210">
        <f>Jahresübersicht!J27</f>
        <v>344</v>
      </c>
      <c r="L12" s="210">
        <f>Jahresübersicht!K27</f>
        <v>345</v>
      </c>
      <c r="M12" s="210">
        <f>Jahresübersicht!L27</f>
        <v>346</v>
      </c>
      <c r="N12" s="210">
        <f>Jahresübersicht!M27</f>
        <v>347</v>
      </c>
      <c r="O12" s="210">
        <f>Jahresübersicht!N27</f>
        <v>348</v>
      </c>
      <c r="P12" s="210">
        <f>Jahresübersicht!O27</f>
        <v>349</v>
      </c>
      <c r="Q12" s="210">
        <f>Jahresübersicht!P27</f>
        <v>350</v>
      </c>
      <c r="R12" s="210">
        <f>Jahresübersicht!Q27</f>
        <v>351</v>
      </c>
      <c r="S12" s="210">
        <f>Jahresübersicht!R27</f>
        <v>352</v>
      </c>
      <c r="T12" s="210">
        <f>Jahresübersicht!S27</f>
        <v>353</v>
      </c>
      <c r="U12" s="210">
        <f>Jahresübersicht!T27</f>
        <v>354</v>
      </c>
      <c r="V12" s="210">
        <f>Jahresübersicht!U27</f>
        <v>355</v>
      </c>
      <c r="W12" s="210">
        <f>Jahresübersicht!V27</f>
        <v>356</v>
      </c>
      <c r="X12" s="210">
        <f>Jahresübersicht!W27</f>
        <v>357</v>
      </c>
      <c r="Y12" s="210">
        <f>Jahresübersicht!X27</f>
        <v>358</v>
      </c>
      <c r="Z12" s="210">
        <f>Jahresübersicht!Y27</f>
        <v>359</v>
      </c>
      <c r="AA12" s="210">
        <f>Jahresübersicht!Z27</f>
        <v>360</v>
      </c>
      <c r="AB12" s="210">
        <f>Jahresübersicht!AA27</f>
        <v>361</v>
      </c>
      <c r="AC12" s="210">
        <f>Jahresübersicht!AB27</f>
        <v>362</v>
      </c>
      <c r="AD12" s="210">
        <f>Jahresübersicht!AC27</f>
        <v>363</v>
      </c>
      <c r="AE12" s="210">
        <f>Jahresübersicht!AD27</f>
        <v>364</v>
      </c>
      <c r="AF12" s="210">
        <f>Jahresübersicht!AE27</f>
        <v>365</v>
      </c>
      <c r="AG12" s="210">
        <f>Jahresübersicht!AF27</f>
        <v>366</v>
      </c>
      <c r="AH12" s="482" t="s">
        <v>78</v>
      </c>
      <c r="AI12" s="476" t="s">
        <v>77</v>
      </c>
    </row>
    <row r="13" spans="2:36" x14ac:dyDescent="0.25">
      <c r="B13" s="203" t="s">
        <v>35</v>
      </c>
      <c r="C13" s="212">
        <f>Jahresübersicht!B28</f>
        <v>336</v>
      </c>
      <c r="D13" s="212">
        <f>Jahresübersicht!C28</f>
        <v>337</v>
      </c>
      <c r="E13" s="212">
        <f>Jahresübersicht!D28</f>
        <v>338</v>
      </c>
      <c r="F13" s="212">
        <f>Jahresübersicht!E28</f>
        <v>339</v>
      </c>
      <c r="G13" s="212">
        <f>Jahresübersicht!F28</f>
        <v>340</v>
      </c>
      <c r="H13" s="212">
        <f>Jahresübersicht!G28</f>
        <v>341</v>
      </c>
      <c r="I13" s="212">
        <f>Jahresübersicht!H28</f>
        <v>342</v>
      </c>
      <c r="J13" s="212">
        <f>Jahresübersicht!I28</f>
        <v>343</v>
      </c>
      <c r="K13" s="212">
        <f>Jahresübersicht!J28</f>
        <v>344</v>
      </c>
      <c r="L13" s="212">
        <f>Jahresübersicht!K28</f>
        <v>345</v>
      </c>
      <c r="M13" s="212">
        <f>Jahresübersicht!L28</f>
        <v>346</v>
      </c>
      <c r="N13" s="212">
        <f>Jahresübersicht!M28</f>
        <v>347</v>
      </c>
      <c r="O13" s="212">
        <f>Jahresübersicht!N28</f>
        <v>348</v>
      </c>
      <c r="P13" s="212">
        <f>Jahresübersicht!O28</f>
        <v>349</v>
      </c>
      <c r="Q13" s="212">
        <f>Jahresübersicht!P28</f>
        <v>350</v>
      </c>
      <c r="R13" s="212">
        <f>Jahresübersicht!Q28</f>
        <v>351</v>
      </c>
      <c r="S13" s="212">
        <f>Jahresübersicht!R28</f>
        <v>352</v>
      </c>
      <c r="T13" s="212">
        <f>Jahresübersicht!S28</f>
        <v>353</v>
      </c>
      <c r="U13" s="212">
        <f>Jahresübersicht!T28</f>
        <v>354</v>
      </c>
      <c r="V13" s="212">
        <f>Jahresübersicht!U28</f>
        <v>355</v>
      </c>
      <c r="W13" s="212">
        <f>Jahresübersicht!V28</f>
        <v>356</v>
      </c>
      <c r="X13" s="212">
        <f>Jahresübersicht!W28</f>
        <v>357</v>
      </c>
      <c r="Y13" s="212">
        <f>Jahresübersicht!X28</f>
        <v>358</v>
      </c>
      <c r="Z13" s="212">
        <f>Jahresübersicht!Y28</f>
        <v>359</v>
      </c>
      <c r="AA13" s="212">
        <f>Jahresübersicht!Z28</f>
        <v>360</v>
      </c>
      <c r="AB13" s="212">
        <f>Jahresübersicht!AA28</f>
        <v>361</v>
      </c>
      <c r="AC13" s="212">
        <f>Jahresübersicht!AB28</f>
        <v>362</v>
      </c>
      <c r="AD13" s="212">
        <f>Jahresübersicht!AC28</f>
        <v>363</v>
      </c>
      <c r="AE13" s="212">
        <f>Jahresübersicht!AD28</f>
        <v>364</v>
      </c>
      <c r="AF13" s="212">
        <f>Jahresübersicht!AE28</f>
        <v>365</v>
      </c>
      <c r="AG13" s="212">
        <f>Jahresübersicht!AF28</f>
        <v>366</v>
      </c>
      <c r="AH13" s="483"/>
      <c r="AI13" s="477"/>
    </row>
    <row r="14" spans="2:36" ht="39" x14ac:dyDescent="0.25">
      <c r="B14" s="253"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84" t="s">
        <v>34</v>
      </c>
      <c r="AI14" s="478"/>
    </row>
    <row r="15" spans="2:36" x14ac:dyDescent="0.25">
      <c r="B15" s="254" t="str">
        <f>'Start Data'!A35</f>
        <v>WP 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206">
        <f t="shared" ref="AH15:AH30" si="0">SUM(C15:AG15)</f>
        <v>0</v>
      </c>
      <c r="AI15" s="207" t="e">
        <f>SUM(C15:AG15)/'Start Data'!$B$14</f>
        <v>#DIV/0!</v>
      </c>
    </row>
    <row r="16" spans="2:36" x14ac:dyDescent="0.25">
      <c r="B16" s="254" t="str">
        <f>'Start Data'!A36</f>
        <v>WP 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206">
        <f t="shared" si="0"/>
        <v>0</v>
      </c>
      <c r="AI16" s="207" t="e">
        <f>SUM(C16:AG16)/'Start Data'!$B$14</f>
        <v>#DIV/0!</v>
      </c>
    </row>
    <row r="17" spans="2:35" x14ac:dyDescent="0.25">
      <c r="B17" s="254" t="str">
        <f>'Start Data'!A37</f>
        <v>WP 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06">
        <f t="shared" si="0"/>
        <v>0</v>
      </c>
      <c r="AI17" s="207" t="e">
        <f>SUM(C17:AG17)/'Start Data'!$B$14</f>
        <v>#DIV/0!</v>
      </c>
    </row>
    <row r="18" spans="2:35" x14ac:dyDescent="0.25">
      <c r="B18" s="254" t="str">
        <f>'Start Data'!A38</f>
        <v>WP 4</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206">
        <f t="shared" si="0"/>
        <v>0</v>
      </c>
      <c r="AI18" s="207" t="e">
        <f>SUM(C18:AG18)/'Start Data'!$B$14</f>
        <v>#DIV/0!</v>
      </c>
    </row>
    <row r="19" spans="2:35" x14ac:dyDescent="0.25">
      <c r="B19" s="254" t="str">
        <f>'Start Data'!A39</f>
        <v>WP 5</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06">
        <f t="shared" si="0"/>
        <v>0</v>
      </c>
      <c r="AI19" s="207" t="e">
        <f>SUM(C19:AG19)/'Start Data'!$B$14</f>
        <v>#DIV/0!</v>
      </c>
    </row>
    <row r="20" spans="2:35" x14ac:dyDescent="0.25">
      <c r="B20" s="254" t="str">
        <f>'Start Data'!A40</f>
        <v>WP 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06">
        <f t="shared" si="0"/>
        <v>0</v>
      </c>
      <c r="AI20" s="207" t="e">
        <f>SUM(C20:AG20)/'Start Data'!$B$14</f>
        <v>#DIV/0!</v>
      </c>
    </row>
    <row r="21" spans="2:35" x14ac:dyDescent="0.25">
      <c r="B21" s="254" t="str">
        <f>'Start Data'!A41</f>
        <v>WP 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206">
        <f t="shared" si="0"/>
        <v>0</v>
      </c>
      <c r="AI21" s="207" t="e">
        <f>SUM(C21:AG21)/'Start Data'!$B$14</f>
        <v>#DIV/0!</v>
      </c>
    </row>
    <row r="22" spans="2:35" x14ac:dyDescent="0.25">
      <c r="B22" s="254" t="str">
        <f>'Start Data'!A42</f>
        <v>WP 8</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206">
        <f t="shared" si="0"/>
        <v>0</v>
      </c>
      <c r="AI22" s="207" t="e">
        <f>SUM(C22:AG22)/'Start Data'!$B$14</f>
        <v>#DIV/0!</v>
      </c>
    </row>
    <row r="23" spans="2:35" x14ac:dyDescent="0.25">
      <c r="B23" s="254" t="str">
        <f>'Start Data'!A43</f>
        <v>WP 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206">
        <f t="shared" si="0"/>
        <v>0</v>
      </c>
      <c r="AI23" s="207" t="e">
        <f>SUM(C23:AG23)/'Start Data'!$B$14</f>
        <v>#DIV/0!</v>
      </c>
    </row>
    <row r="24" spans="2:35" x14ac:dyDescent="0.25">
      <c r="B24" s="254" t="str">
        <f>'Start Data'!A44</f>
        <v>WP 10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206">
        <f t="shared" si="0"/>
        <v>0</v>
      </c>
      <c r="AI24" s="207" t="e">
        <f>SUM(C24:AG24)/'Start Data'!$B$14</f>
        <v>#DIV/0!</v>
      </c>
    </row>
    <row r="25" spans="2:35" x14ac:dyDescent="0.25">
      <c r="B25" s="254" t="str">
        <f>'Start Data'!A45</f>
        <v>WP 11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206">
        <f t="shared" si="0"/>
        <v>0</v>
      </c>
      <c r="AI25" s="207" t="e">
        <f>SUM(C25:AG25)/'Start Data'!$B$14</f>
        <v>#DIV/0!</v>
      </c>
    </row>
    <row r="26" spans="2:35" x14ac:dyDescent="0.25">
      <c r="B26" s="254" t="str">
        <f>'Start Data'!A46</f>
        <v>WP 12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06">
        <f t="shared" si="0"/>
        <v>0</v>
      </c>
      <c r="AI26" s="207" t="e">
        <f>SUM(C26:AG26)/'Start Data'!$B$14</f>
        <v>#DIV/0!</v>
      </c>
    </row>
    <row r="27" spans="2:35" x14ac:dyDescent="0.25">
      <c r="B27" s="254" t="str">
        <f>'Start Data'!A47</f>
        <v>WP 13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206">
        <f t="shared" si="0"/>
        <v>0</v>
      </c>
      <c r="AI27" s="207" t="e">
        <f>SUM(C27:AG27)/'Start Data'!$B$14</f>
        <v>#DIV/0!</v>
      </c>
    </row>
    <row r="28" spans="2:35" x14ac:dyDescent="0.25">
      <c r="B28" s="254" t="str">
        <f>'Start Data'!A48</f>
        <v>WP 14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206">
        <f t="shared" si="0"/>
        <v>0</v>
      </c>
      <c r="AI28" s="207" t="e">
        <f>SUM(C28:AG28)/'Start Data'!$B$14</f>
        <v>#DIV/0!</v>
      </c>
    </row>
    <row r="29" spans="2:35" x14ac:dyDescent="0.25">
      <c r="B29" s="254" t="str">
        <f>'Start Data'!A49</f>
        <v>WP 15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06">
        <f t="shared" si="0"/>
        <v>0</v>
      </c>
      <c r="AI29" s="207" t="e">
        <f>SUM(C29:AG29)/'Start Data'!$B$14</f>
        <v>#DIV/0!</v>
      </c>
    </row>
    <row r="30" spans="2:35" x14ac:dyDescent="0.25">
      <c r="B30" s="208" t="s">
        <v>37</v>
      </c>
      <c r="C30" s="209">
        <f>SUM(C15:C29)</f>
        <v>0</v>
      </c>
      <c r="D30" s="209">
        <f t="shared" ref="D30:AG30" si="1">SUM(D15:D29)</f>
        <v>0</v>
      </c>
      <c r="E30" s="209">
        <f t="shared" si="1"/>
        <v>0</v>
      </c>
      <c r="F30" s="209">
        <f t="shared" si="1"/>
        <v>0</v>
      </c>
      <c r="G30" s="209">
        <f t="shared" si="1"/>
        <v>0</v>
      </c>
      <c r="H30" s="209">
        <f t="shared" si="1"/>
        <v>0</v>
      </c>
      <c r="I30" s="209">
        <f t="shared" si="1"/>
        <v>0</v>
      </c>
      <c r="J30" s="209">
        <f t="shared" si="1"/>
        <v>0</v>
      </c>
      <c r="K30" s="209">
        <f t="shared" si="1"/>
        <v>0</v>
      </c>
      <c r="L30" s="209">
        <f t="shared" si="1"/>
        <v>0</v>
      </c>
      <c r="M30" s="209">
        <f t="shared" si="1"/>
        <v>0</v>
      </c>
      <c r="N30" s="209">
        <f t="shared" si="1"/>
        <v>0</v>
      </c>
      <c r="O30" s="209">
        <f t="shared" si="1"/>
        <v>0</v>
      </c>
      <c r="P30" s="209">
        <f t="shared" si="1"/>
        <v>0</v>
      </c>
      <c r="Q30" s="209">
        <f t="shared" si="1"/>
        <v>0</v>
      </c>
      <c r="R30" s="209">
        <f t="shared" si="1"/>
        <v>0</v>
      </c>
      <c r="S30" s="209">
        <f t="shared" si="1"/>
        <v>0</v>
      </c>
      <c r="T30" s="209">
        <f t="shared" si="1"/>
        <v>0</v>
      </c>
      <c r="U30" s="209">
        <f t="shared" si="1"/>
        <v>0</v>
      </c>
      <c r="V30" s="209">
        <f t="shared" si="1"/>
        <v>0</v>
      </c>
      <c r="W30" s="209">
        <f t="shared" si="1"/>
        <v>0</v>
      </c>
      <c r="X30" s="209">
        <f t="shared" si="1"/>
        <v>0</v>
      </c>
      <c r="Y30" s="209">
        <f t="shared" si="1"/>
        <v>0</v>
      </c>
      <c r="Z30" s="209">
        <f t="shared" si="1"/>
        <v>0</v>
      </c>
      <c r="AA30" s="209">
        <f t="shared" si="1"/>
        <v>0</v>
      </c>
      <c r="AB30" s="209">
        <f t="shared" si="1"/>
        <v>0</v>
      </c>
      <c r="AC30" s="209">
        <f t="shared" si="1"/>
        <v>0</v>
      </c>
      <c r="AD30" s="209">
        <f t="shared" si="1"/>
        <v>0</v>
      </c>
      <c r="AE30" s="209">
        <f t="shared" si="1"/>
        <v>0</v>
      </c>
      <c r="AF30" s="209">
        <f t="shared" si="1"/>
        <v>0</v>
      </c>
      <c r="AG30" s="209">
        <f t="shared" si="1"/>
        <v>0</v>
      </c>
      <c r="AH30" s="206">
        <f t="shared" si="0"/>
        <v>0</v>
      </c>
      <c r="AI30" s="207" t="e">
        <f>SUM(C30:AG30)/'Start Data'!$B$14</f>
        <v>#DIV/0!</v>
      </c>
    </row>
    <row r="31" spans="2:35" x14ac:dyDescent="0.25">
      <c r="B31" s="1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134"/>
      <c r="AI31" s="27"/>
    </row>
    <row r="32" spans="2:35" x14ac:dyDescent="0.25">
      <c r="B32" s="429" t="s">
        <v>153</v>
      </c>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7"/>
    </row>
    <row r="33" spans="2:35" x14ac:dyDescent="0.25">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c r="AI33" s="27"/>
    </row>
    <row r="34" spans="2:35" x14ac:dyDescent="0.2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7"/>
      <c r="AI34" s="27"/>
    </row>
    <row r="35" spans="2:35" x14ac:dyDescent="0.25">
      <c r="B35" s="25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c r="AI35" s="27"/>
    </row>
    <row r="36" spans="2:35" x14ac:dyDescent="0.25">
      <c r="B36" s="485" t="s">
        <v>132</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27"/>
    </row>
    <row r="37" spans="2:35" x14ac:dyDescent="0.25">
      <c r="B37" s="488"/>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27"/>
    </row>
    <row r="38" spans="2:35" x14ac:dyDescent="0.25">
      <c r="B38" s="135" t="s">
        <v>80</v>
      </c>
      <c r="C38" s="136"/>
      <c r="D38" s="136"/>
      <c r="E38" s="136"/>
      <c r="F38" s="136"/>
      <c r="G38" s="136"/>
      <c r="H38" s="136"/>
      <c r="I38" s="136"/>
      <c r="J38" s="136"/>
      <c r="K38" s="136"/>
      <c r="L38" s="136"/>
      <c r="M38" s="136"/>
      <c r="N38" s="136"/>
      <c r="O38" s="136"/>
      <c r="P38" s="136"/>
      <c r="Q38" s="137"/>
      <c r="R38" s="138"/>
      <c r="S38" s="139" t="s">
        <v>81</v>
      </c>
      <c r="T38" s="136"/>
      <c r="U38" s="136"/>
      <c r="V38" s="136"/>
      <c r="W38" s="136"/>
      <c r="X38" s="136"/>
      <c r="Y38" s="136"/>
      <c r="Z38" s="136"/>
      <c r="AA38" s="136"/>
      <c r="AB38" s="136"/>
      <c r="AC38" s="136"/>
      <c r="AD38" s="136"/>
      <c r="AE38" s="136"/>
      <c r="AF38" s="136"/>
      <c r="AG38" s="136"/>
      <c r="AH38" s="140"/>
      <c r="AI38" s="27"/>
    </row>
    <row r="39" spans="2:35" x14ac:dyDescent="0.25">
      <c r="B39" s="141"/>
      <c r="C39" s="142"/>
      <c r="D39" s="142"/>
      <c r="E39" s="142"/>
      <c r="F39" s="142"/>
      <c r="G39" s="142"/>
      <c r="H39" s="142"/>
      <c r="I39" s="142"/>
      <c r="J39" s="142"/>
      <c r="K39" s="142"/>
      <c r="L39" s="142"/>
      <c r="M39" s="142"/>
      <c r="N39" s="142"/>
      <c r="O39" s="142"/>
      <c r="P39" s="142"/>
      <c r="Q39" s="143"/>
      <c r="R39" s="138"/>
      <c r="S39" s="144"/>
      <c r="T39" s="142"/>
      <c r="U39" s="142"/>
      <c r="V39" s="142"/>
      <c r="W39" s="142"/>
      <c r="X39" s="142"/>
      <c r="Y39" s="142"/>
      <c r="Z39" s="142"/>
      <c r="AA39" s="142"/>
      <c r="AB39" s="142"/>
      <c r="AC39" s="142"/>
      <c r="AD39" s="142"/>
      <c r="AE39" s="142"/>
      <c r="AF39" s="142"/>
      <c r="AG39" s="142"/>
      <c r="AH39" s="145"/>
      <c r="AI39" s="27"/>
    </row>
    <row r="40" spans="2:35" x14ac:dyDescent="0.25">
      <c r="B40" s="141" t="s">
        <v>79</v>
      </c>
      <c r="C40" s="142"/>
      <c r="D40" s="142"/>
      <c r="E40" s="142"/>
      <c r="F40" s="142"/>
      <c r="G40" s="142"/>
      <c r="H40" s="142"/>
      <c r="I40" s="142"/>
      <c r="J40" s="142"/>
      <c r="K40" s="142"/>
      <c r="L40" s="142"/>
      <c r="M40" s="142"/>
      <c r="N40" s="142"/>
      <c r="O40" s="142"/>
      <c r="P40" s="142"/>
      <c r="Q40" s="143"/>
      <c r="R40" s="146"/>
      <c r="S40" s="144" t="s">
        <v>79</v>
      </c>
      <c r="T40" s="142"/>
      <c r="U40" s="142"/>
      <c r="V40" s="142"/>
      <c r="W40" s="142"/>
      <c r="X40" s="142"/>
      <c r="Y40" s="142"/>
      <c r="Z40" s="142"/>
      <c r="AA40" s="142"/>
      <c r="AB40" s="142"/>
      <c r="AC40" s="142"/>
      <c r="AD40" s="142"/>
      <c r="AE40" s="142"/>
      <c r="AF40" s="142"/>
      <c r="AG40" s="142"/>
      <c r="AH40" s="145"/>
    </row>
    <row r="41" spans="2:35" ht="15.75" thickBot="1" x14ac:dyDescent="0.3">
      <c r="B41" s="147"/>
      <c r="C41" s="148"/>
      <c r="D41" s="148"/>
      <c r="E41" s="148"/>
      <c r="F41" s="148"/>
      <c r="G41" s="148"/>
      <c r="H41" s="148"/>
      <c r="I41" s="148"/>
      <c r="J41" s="148"/>
      <c r="K41" s="148"/>
      <c r="L41" s="148"/>
      <c r="M41" s="148"/>
      <c r="N41" s="148"/>
      <c r="O41" s="148"/>
      <c r="P41" s="148"/>
      <c r="Q41" s="149"/>
      <c r="R41" s="150"/>
      <c r="S41" s="151"/>
      <c r="T41" s="148"/>
      <c r="U41" s="148"/>
      <c r="V41" s="148"/>
      <c r="W41" s="148"/>
      <c r="X41" s="148"/>
      <c r="Y41" s="148"/>
      <c r="Z41" s="148"/>
      <c r="AA41" s="148"/>
      <c r="AB41" s="148"/>
      <c r="AC41" s="148"/>
      <c r="AD41" s="148"/>
      <c r="AE41" s="148"/>
      <c r="AF41" s="148"/>
      <c r="AG41" s="148"/>
      <c r="AH41" s="152"/>
    </row>
  </sheetData>
  <sheetProtection algorithmName="SHA-512" hashValue="RoFE/XURW4dWc1YnDy8k/9Fik0588pYxAwMONt4ruoQLpXqmlPz/NFFw9kjrDNNJIsEU4yGOlW4VzcIn0ztc+w==" saltValue="urcZTXdA6wSvsg/KZmXAgQ==" spinCount="100000" sheet="1" objects="1" scenarios="1"/>
  <mergeCells count="21">
    <mergeCell ref="H9:K9"/>
    <mergeCell ref="W5:X5"/>
    <mergeCell ref="B6:G6"/>
    <mergeCell ref="W6:X6"/>
    <mergeCell ref="U6:V6"/>
    <mergeCell ref="U5:V5"/>
    <mergeCell ref="H6:K6"/>
    <mergeCell ref="B9:G9"/>
    <mergeCell ref="H4:K4"/>
    <mergeCell ref="H5:K5"/>
    <mergeCell ref="H7:K7"/>
    <mergeCell ref="H8:K8"/>
    <mergeCell ref="B4:G4"/>
    <mergeCell ref="B5:G5"/>
    <mergeCell ref="B7:G7"/>
    <mergeCell ref="B8:G8"/>
    <mergeCell ref="AI12:AI14"/>
    <mergeCell ref="B10:AH10"/>
    <mergeCell ref="B32:AH34"/>
    <mergeCell ref="AH12:AH14"/>
    <mergeCell ref="B36:AH37"/>
  </mergeCells>
  <conditionalFormatting sqref="C12:AG13">
    <cfRule type="expression" dxfId="37" priority="18">
      <formula>WEEKDAY(C12,2)&gt;5</formula>
    </cfRule>
  </conditionalFormatting>
  <conditionalFormatting sqref="C15:AG29">
    <cfRule type="cellIs" dxfId="3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D8A5159-1E9F-4F0A-B508-B75A04401D22}">
            <xm:f>VLOOKUP(C12,Feiertage!$B$25:$B$31,1,0)</xm:f>
            <x14:dxf>
              <fill>
                <patternFill patternType="solid">
                  <fgColor theme="8" tint="0.79998168889431442"/>
                  <bgColor theme="8" tint="0.79998168889431442"/>
                </patternFill>
              </fill>
            </x14:dxf>
          </x14:cfRule>
          <x14:cfRule type="expression" priority="2" id="{92538796-724B-4DDB-BA47-F3FEAA2DF6BD}">
            <xm:f>IF('Start Data'!$B$3=Feiertage!$Q$2,VLOOKUP(C12,Feiertage!$Q$3:$Q$21,1,0),0)</xm:f>
            <x14:dxf>
              <fill>
                <patternFill patternType="solid">
                  <fgColor theme="8" tint="0.79998168889431442"/>
                  <bgColor theme="8" tint="0.79998168889431442"/>
                </patternFill>
              </fill>
            </x14:dxf>
          </x14:cfRule>
          <x14:cfRule type="expression" priority="3" id="{E9CFD0F0-471B-4A49-A6A0-E47921A8695B}">
            <xm:f>IF('Start Data'!$B$3=Feiertage!$P$2,VLOOKUP(C12,Feiertage!$P$3:$P$21,1,0),0)</xm:f>
            <x14:dxf>
              <fill>
                <patternFill patternType="solid">
                  <fgColor theme="8" tint="0.79998168889431442"/>
                  <bgColor theme="8" tint="0.79998168889431442"/>
                </patternFill>
              </fill>
            </x14:dxf>
          </x14:cfRule>
          <x14:cfRule type="expression" priority="4" id="{534A30BD-A14E-4A3C-A1FB-9427164E5C1A}">
            <xm:f>IF('Start Data'!$B$3=Feiertage!$O$2,VLOOKUP(C12,Feiertage!$O$3:$O$21,1,0),0)</xm:f>
            <x14:dxf>
              <fill>
                <patternFill patternType="solid">
                  <fgColor theme="8" tint="0.79998168889431442"/>
                  <bgColor theme="8" tint="0.79998168889431442"/>
                </patternFill>
              </fill>
            </x14:dxf>
          </x14:cfRule>
          <x14:cfRule type="expression" priority="5" id="{8F54CF83-6D2F-4CD1-A158-41CAEA7B493F}">
            <xm:f>IF('Start Data'!$B$3=Feiertage!$N$2,VLOOKUP(C12,Feiertage!$N$3:$N$21,1,0),0)</xm:f>
            <x14:dxf>
              <fill>
                <patternFill patternType="solid">
                  <fgColor theme="8" tint="0.79998168889431442"/>
                  <bgColor theme="8" tint="0.79998168889431442"/>
                </patternFill>
              </fill>
            </x14:dxf>
          </x14:cfRule>
          <x14:cfRule type="expression" priority="6" id="{95FBF73E-2A07-4106-9B64-429F4A0D74A2}">
            <xm:f>IF('Start Data'!$B$3=Feiertage!$M$2,VLOOKUP(C12,Feiertage!$M$3:$M$21,1,0),0)</xm:f>
            <x14:dxf>
              <fill>
                <patternFill patternType="solid">
                  <fgColor theme="8" tint="0.79998168889431442"/>
                  <bgColor theme="8" tint="0.79998168889431442"/>
                </patternFill>
              </fill>
            </x14:dxf>
          </x14:cfRule>
          <x14:cfRule type="expression" priority="7" id="{19B0ECA8-A55A-4F17-916B-2EE9C4712F2B}">
            <xm:f>IF('Start Data'!$B$3=Feiertage!$L$2,VLOOKUP(C12,Feiertage!$L$3:$L$21,1,0),0)</xm:f>
            <x14:dxf>
              <fill>
                <patternFill patternType="solid">
                  <fgColor theme="8" tint="0.79998168889431442"/>
                  <bgColor theme="8" tint="0.79998168889431442"/>
                </patternFill>
              </fill>
            </x14:dxf>
          </x14:cfRule>
          <x14:cfRule type="expression" priority="8" id="{6463B427-E9C8-42BC-BFBA-44D8ABE04E1B}">
            <xm:f>IF('Start Data'!$B$3=Feiertage!$K$2,VLOOKUP(C12,Feiertage!$K$3:$K$21,1,0),0)</xm:f>
            <x14:dxf>
              <fill>
                <patternFill patternType="solid">
                  <fgColor theme="8" tint="0.79998168889431442"/>
                  <bgColor theme="8" tint="0.79998168889431442"/>
                </patternFill>
              </fill>
            </x14:dxf>
          </x14:cfRule>
          <x14:cfRule type="expression" priority="9" id="{81112B92-3151-4FC3-847D-2D3E4BE22503}">
            <xm:f>IF('Start Data'!$B$3=Feiertage!$J$2,VLOOKUP(C12,Feiertage!$J$3:$J$21,1,0),0)</xm:f>
            <x14:dxf>
              <fill>
                <patternFill patternType="solid">
                  <fgColor theme="8" tint="0.79998168889431442"/>
                  <bgColor theme="8" tint="0.79998168889431442"/>
                </patternFill>
              </fill>
            </x14:dxf>
          </x14:cfRule>
          <x14:cfRule type="expression" priority="10" id="{4F17E271-2F23-46BA-94B2-61C67B3E7F11}">
            <xm:f>IF('Start Data'!$B$3=Feiertage!$I$2,VLOOKUP(C12,Feiertage!$I$3:$I$21,1,0),0)</xm:f>
            <x14:dxf>
              <fill>
                <patternFill patternType="solid">
                  <fgColor theme="8" tint="0.79998168889431442"/>
                  <bgColor theme="8" tint="0.79998168889431442"/>
                </patternFill>
              </fill>
            </x14:dxf>
          </x14:cfRule>
          <x14:cfRule type="expression" priority="11" id="{EC8A0E79-1C5E-44B5-82AA-2C70C407E75F}">
            <xm:f>IF('Start Data'!$B$3=Feiertage!$H$2,VLOOKUP(C12,Feiertage!$H$3:$H$21,1,0),0)</xm:f>
            <x14:dxf>
              <fill>
                <patternFill patternType="solid">
                  <fgColor theme="8" tint="0.79998168889431442"/>
                  <bgColor theme="8" tint="0.79998168889431442"/>
                </patternFill>
              </fill>
            </x14:dxf>
          </x14:cfRule>
          <x14:cfRule type="expression" priority="12" id="{BCA4E0E4-EA67-408F-B8E2-C12AD57F51D4}">
            <xm:f>IF('Start Data'!$B$3=Feiertage!$G$2,VLOOKUP(C12,Feiertage!$G$3:$G$21,1,0),0)</xm:f>
            <x14:dxf>
              <fill>
                <patternFill patternType="solid">
                  <fgColor theme="8" tint="0.79998168889431442"/>
                  <bgColor theme="8" tint="0.79998168889431442"/>
                </patternFill>
              </fill>
            </x14:dxf>
          </x14:cfRule>
          <x14:cfRule type="expression" priority="13" id="{EE3840F4-EDFE-4110-9DA7-1B15042C93FD}">
            <xm:f>IF('Start Data'!$B$3=Feiertage!$F$2,VLOOKUP(C12,Feiertage!$F$3:$F$21,1,0),0)</xm:f>
            <x14:dxf>
              <fill>
                <patternFill patternType="solid">
                  <fgColor theme="8" tint="0.79998168889431442"/>
                  <bgColor theme="8" tint="0.79998168889431442"/>
                </patternFill>
              </fill>
            </x14:dxf>
          </x14:cfRule>
          <x14:cfRule type="expression" priority="14" id="{F3FCF1ED-914F-4A4C-9A15-F7A057DDEA1E}">
            <xm:f>IF('Start Data'!$B$3=Feiertage!$E$2,VLOOKUP(C12,Feiertage!$E$3:$E$21,1,0),0)</xm:f>
            <x14:dxf>
              <fill>
                <patternFill patternType="solid">
                  <fgColor theme="8" tint="0.79998168889431442"/>
                  <bgColor theme="8" tint="0.79998168889431442"/>
                </patternFill>
              </fill>
            </x14:dxf>
          </x14:cfRule>
          <x14:cfRule type="expression" priority="15" id="{F4444161-7A76-4C68-9DB2-69E7AABE7DA2}">
            <xm:f>IF('Start Data'!$B$3=Feiertage!$D$2,VLOOKUP(C12,Feiertage!$D$3:$D$21,1,0),0)</xm:f>
            <x14:dxf>
              <fill>
                <patternFill patternType="solid">
                  <fgColor theme="8" tint="0.79998168889431442"/>
                  <bgColor theme="8" tint="0.79998168889431442"/>
                </patternFill>
              </fill>
            </x14:dxf>
          </x14:cfRule>
          <x14:cfRule type="expression" priority="16" id="{D8E2DBA8-F238-4EBD-AF8D-CCE9F7DC45EE}">
            <xm:f>IF('Start Data'!$B$3=Feiertage!$B$2,VLOOKUP(C12,Feiertage!$B$3:$B$21,1,0),0)</xm:f>
            <x14:dxf>
              <fill>
                <patternFill patternType="solid">
                  <fgColor theme="8" tint="0.79998168889431442"/>
                  <bgColor theme="8" tint="0.79998168889431442"/>
                </patternFill>
              </fill>
            </x14:dxf>
          </x14:cfRule>
          <x14:cfRule type="expression" priority="17" id="{E2A00C57-6966-4BCF-B94F-9AD1C018798B}">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C8078CF3-1B2C-45E7-BFD7-C61DB6E16A1A}">
            <xm:f>AND($C$13&gt;='Start Data'!$D35,$C$13&lt;='Start Data'!$E35,'Start Data'!$F35="x")</xm:f>
            <x14:dxf>
              <fill>
                <patternFill patternType="solid">
                  <fgColor indexed="26"/>
                  <bgColor indexed="26"/>
                </patternFill>
              </fill>
            </x14:dxf>
          </x14:cfRule>
          <xm:sqref>C15:AG29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showGridLines="0" zoomScale="80" zoomScaleNormal="80" workbookViewId="0">
      <selection activeCell="T13" sqref="T13"/>
    </sheetView>
  </sheetViews>
  <sheetFormatPr baseColWidth="10" defaultColWidth="11.28515625" defaultRowHeight="15" x14ac:dyDescent="0.25"/>
  <cols>
    <col min="1" max="1" width="4.85546875" style="260" customWidth="1"/>
    <col min="2" max="2" width="17.85546875" style="260" customWidth="1"/>
    <col min="3" max="15" width="13.28515625" style="260" customWidth="1"/>
    <col min="16" max="16" width="12.42578125" style="260" customWidth="1"/>
    <col min="17" max="17" width="6.140625" style="260" customWidth="1"/>
    <col min="18" max="19" width="7.28515625" style="260" customWidth="1"/>
    <col min="20" max="16384" width="11.28515625" style="260"/>
  </cols>
  <sheetData>
    <row r="1" spans="1:34" ht="15.75" thickBot="1" x14ac:dyDescent="0.3">
      <c r="A1" s="258"/>
      <c r="B1" s="259" t="str">
        <f>January!B1</f>
        <v>as of 1/2024</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23.25" x14ac:dyDescent="0.25">
      <c r="A2" s="258"/>
      <c r="B2" s="216" t="s">
        <v>76</v>
      </c>
      <c r="C2" s="217"/>
      <c r="D2" s="217"/>
      <c r="E2" s="217"/>
      <c r="F2" s="217"/>
      <c r="G2" s="217"/>
      <c r="H2" s="217"/>
      <c r="I2" s="217"/>
      <c r="J2" s="217"/>
      <c r="K2" s="217"/>
      <c r="L2" s="217"/>
      <c r="M2" s="217"/>
      <c r="N2" s="217"/>
      <c r="O2" s="217"/>
      <c r="P2" s="337"/>
      <c r="Q2" s="261"/>
      <c r="R2" s="261"/>
      <c r="S2" s="261"/>
      <c r="T2" s="261"/>
      <c r="U2" s="262"/>
      <c r="V2" s="262"/>
      <c r="W2" s="262"/>
      <c r="X2" s="262"/>
      <c r="Y2" s="262"/>
      <c r="Z2" s="262"/>
      <c r="AA2" s="262"/>
      <c r="AB2" s="262"/>
      <c r="AC2" s="262"/>
      <c r="AD2" s="261"/>
      <c r="AE2" s="261"/>
      <c r="AF2" s="261"/>
      <c r="AG2" s="261"/>
      <c r="AH2" s="261"/>
    </row>
    <row r="3" spans="1:34" ht="24" thickBot="1" x14ac:dyDescent="0.3">
      <c r="A3" s="258"/>
      <c r="B3" s="220"/>
      <c r="C3" s="221"/>
      <c r="D3" s="221"/>
      <c r="E3" s="221"/>
      <c r="F3" s="221"/>
      <c r="G3" s="221"/>
      <c r="H3" s="221"/>
      <c r="I3" s="221"/>
      <c r="J3" s="221"/>
      <c r="K3" s="221"/>
      <c r="L3" s="221"/>
      <c r="M3" s="221"/>
      <c r="N3" s="221"/>
      <c r="O3" s="221"/>
      <c r="P3" s="338"/>
      <c r="Q3" s="261"/>
      <c r="R3" s="261"/>
      <c r="S3" s="261"/>
      <c r="T3" s="261"/>
      <c r="U3" s="262"/>
      <c r="V3" s="262"/>
      <c r="W3" s="262"/>
      <c r="X3" s="262"/>
      <c r="Y3" s="262"/>
      <c r="Z3" s="262"/>
      <c r="AA3" s="262"/>
      <c r="AB3" s="262"/>
      <c r="AC3" s="262"/>
      <c r="AD3" s="261"/>
      <c r="AE3" s="261"/>
      <c r="AF3" s="261"/>
      <c r="AG3" s="261"/>
      <c r="AH3" s="261"/>
    </row>
    <row r="4" spans="1:34" ht="15.75" customHeight="1" x14ac:dyDescent="0.25">
      <c r="A4" s="258"/>
      <c r="B4" s="506" t="s">
        <v>82</v>
      </c>
      <c r="C4" s="507"/>
      <c r="D4" s="508"/>
      <c r="E4" s="512">
        <f>'Start Data'!$B$7</f>
        <v>0</v>
      </c>
      <c r="F4" s="513"/>
      <c r="G4" s="263"/>
      <c r="H4" s="264"/>
      <c r="I4" s="265"/>
      <c r="J4" s="265"/>
      <c r="K4" s="265"/>
      <c r="L4" s="224"/>
      <c r="M4" s="225"/>
      <c r="N4" s="225"/>
      <c r="O4" s="225"/>
      <c r="P4" s="274"/>
      <c r="Q4" s="215"/>
      <c r="R4" s="215"/>
      <c r="S4" s="215"/>
      <c r="T4" s="215"/>
      <c r="U4" s="215"/>
      <c r="V4" s="215"/>
      <c r="W4" s="215"/>
      <c r="X4" s="215"/>
      <c r="Y4" s="215"/>
      <c r="Z4" s="215"/>
      <c r="AA4" s="215"/>
      <c r="AB4" s="215"/>
      <c r="AC4" s="215"/>
      <c r="AD4" s="266"/>
      <c r="AE4" s="266"/>
      <c r="AF4" s="266"/>
      <c r="AG4" s="266"/>
      <c r="AH4" s="215"/>
    </row>
    <row r="5" spans="1:34" ht="15.75" customHeight="1" x14ac:dyDescent="0.25">
      <c r="A5" s="258"/>
      <c r="B5" s="509" t="s">
        <v>83</v>
      </c>
      <c r="C5" s="510"/>
      <c r="D5" s="511"/>
      <c r="E5" s="514">
        <f>'Start Data'!$B$8</f>
        <v>0</v>
      </c>
      <c r="F5" s="515"/>
      <c r="G5" s="267"/>
      <c r="H5" s="318"/>
      <c r="I5" s="268" t="s">
        <v>86</v>
      </c>
      <c r="J5" s="269">
        <f>'Start Data'!$B$4</f>
        <v>0</v>
      </c>
      <c r="K5" s="270"/>
      <c r="L5" s="318"/>
      <c r="M5" s="318"/>
      <c r="N5" s="318"/>
      <c r="O5" s="318"/>
      <c r="P5" s="274"/>
      <c r="Q5" s="215"/>
      <c r="R5" s="215"/>
      <c r="S5" s="215"/>
      <c r="T5" s="215"/>
      <c r="Y5" s="215"/>
      <c r="Z5" s="215"/>
      <c r="AA5" s="215"/>
      <c r="AB5" s="215"/>
      <c r="AC5" s="215"/>
      <c r="AD5" s="215"/>
      <c r="AE5" s="215"/>
      <c r="AF5" s="215"/>
      <c r="AG5" s="230"/>
      <c r="AH5" s="228"/>
    </row>
    <row r="6" spans="1:34" ht="15" customHeight="1" x14ac:dyDescent="0.25">
      <c r="A6" s="258"/>
      <c r="B6" s="509" t="s">
        <v>136</v>
      </c>
      <c r="C6" s="510"/>
      <c r="D6" s="511"/>
      <c r="E6" s="514">
        <f>'Start Data'!$B$9</f>
        <v>0</v>
      </c>
      <c r="F6" s="515"/>
      <c r="G6" s="267"/>
      <c r="H6" s="318"/>
      <c r="I6" s="319"/>
      <c r="J6" s="319"/>
      <c r="K6" s="319"/>
      <c r="L6" s="518"/>
      <c r="M6" s="519"/>
      <c r="N6" s="533"/>
      <c r="O6" s="534"/>
      <c r="P6" s="274"/>
      <c r="Q6" s="215"/>
      <c r="R6" s="215"/>
      <c r="S6" s="215"/>
      <c r="T6" s="215"/>
      <c r="Y6" s="272"/>
      <c r="Z6" s="233"/>
      <c r="AA6" s="234"/>
      <c r="AB6" s="234"/>
      <c r="AC6" s="234"/>
      <c r="AD6" s="235"/>
      <c r="AE6" s="236"/>
      <c r="AF6" s="237"/>
      <c r="AG6" s="230"/>
      <c r="AH6" s="228"/>
    </row>
    <row r="7" spans="1:34" ht="15.75" customHeight="1" x14ac:dyDescent="0.25">
      <c r="A7" s="258"/>
      <c r="B7" s="509" t="s">
        <v>134</v>
      </c>
      <c r="C7" s="510"/>
      <c r="D7" s="511"/>
      <c r="E7" s="514">
        <f>'Start Data'!$B$10</f>
        <v>0</v>
      </c>
      <c r="F7" s="515"/>
      <c r="G7" s="273"/>
      <c r="H7" s="318"/>
      <c r="I7" s="319"/>
      <c r="J7" s="319"/>
      <c r="K7" s="319"/>
      <c r="L7" s="320"/>
      <c r="M7" s="321"/>
      <c r="N7" s="322"/>
      <c r="O7" s="322"/>
      <c r="P7" s="274"/>
      <c r="Q7" s="215"/>
      <c r="R7" s="239"/>
      <c r="S7" s="237"/>
      <c r="T7" s="237"/>
      <c r="U7" s="215"/>
      <c r="V7" s="240"/>
      <c r="W7" s="240"/>
      <c r="X7" s="240"/>
      <c r="Y7" s="240"/>
      <c r="Z7" s="215"/>
      <c r="AA7" s="215"/>
      <c r="AB7" s="215"/>
      <c r="AC7" s="215"/>
      <c r="AD7" s="238"/>
      <c r="AE7" s="238"/>
      <c r="AF7" s="238"/>
      <c r="AG7" s="238"/>
      <c r="AH7" s="238"/>
    </row>
    <row r="8" spans="1:34" ht="15" customHeight="1" x14ac:dyDescent="0.25">
      <c r="A8" s="258"/>
      <c r="B8" s="509" t="s">
        <v>137</v>
      </c>
      <c r="C8" s="510"/>
      <c r="D8" s="511"/>
      <c r="E8" s="529">
        <f>'Start Data'!B11</f>
        <v>0</v>
      </c>
      <c r="F8" s="530"/>
      <c r="G8" s="273"/>
      <c r="H8" s="318"/>
      <c r="I8" s="319"/>
      <c r="J8" s="319"/>
      <c r="K8" s="319"/>
      <c r="L8" s="323"/>
      <c r="M8" s="320"/>
      <c r="N8" s="322"/>
      <c r="O8" s="322"/>
      <c r="P8" s="274"/>
      <c r="Q8" s="215"/>
      <c r="R8" s="215"/>
      <c r="S8" s="215"/>
      <c r="T8" s="215"/>
      <c r="U8" s="235"/>
      <c r="V8" s="235"/>
      <c r="W8" s="235"/>
      <c r="X8" s="235"/>
      <c r="Y8" s="235"/>
      <c r="Z8" s="228"/>
      <c r="AA8" s="228"/>
      <c r="AB8" s="228"/>
      <c r="AC8" s="228"/>
      <c r="AD8" s="243"/>
      <c r="AE8" s="243"/>
      <c r="AF8" s="243"/>
      <c r="AG8" s="243"/>
      <c r="AH8" s="243"/>
    </row>
    <row r="9" spans="1:34" ht="16.5" customHeight="1" thickBot="1" x14ac:dyDescent="0.3">
      <c r="A9" s="258"/>
      <c r="B9" s="526" t="s">
        <v>138</v>
      </c>
      <c r="C9" s="527"/>
      <c r="D9" s="528"/>
      <c r="E9" s="531">
        <f>'Start Data'!$B$12</f>
        <v>0</v>
      </c>
      <c r="F9" s="532"/>
      <c r="G9" s="275"/>
      <c r="H9" s="276"/>
      <c r="I9" s="245"/>
      <c r="J9" s="245"/>
      <c r="K9" s="245"/>
      <c r="L9" s="245"/>
      <c r="M9" s="246"/>
      <c r="N9" s="247"/>
      <c r="O9" s="247"/>
      <c r="P9" s="277"/>
      <c r="Q9" s="228"/>
      <c r="R9" s="228"/>
      <c r="S9" s="228"/>
      <c r="T9" s="243"/>
      <c r="U9" s="243"/>
      <c r="V9" s="243"/>
      <c r="W9" s="243"/>
      <c r="X9" s="243"/>
      <c r="Y9" s="243"/>
      <c r="Z9" s="243"/>
      <c r="AA9" s="243"/>
      <c r="AB9" s="243"/>
      <c r="AC9" s="243"/>
      <c r="AD9" s="243"/>
      <c r="AE9" s="243"/>
      <c r="AF9" s="243"/>
      <c r="AG9" s="243"/>
      <c r="AH9" s="243"/>
    </row>
    <row r="10" spans="1:34" x14ac:dyDescent="0.25">
      <c r="A10" s="278"/>
      <c r="B10" s="340"/>
      <c r="C10" s="341"/>
      <c r="D10" s="342"/>
      <c r="E10" s="342"/>
      <c r="F10" s="342"/>
      <c r="G10" s="342"/>
      <c r="H10" s="342"/>
      <c r="I10" s="342"/>
      <c r="J10" s="342"/>
      <c r="K10" s="342"/>
      <c r="L10" s="342"/>
      <c r="M10" s="342"/>
      <c r="N10" s="342"/>
      <c r="O10" s="342"/>
      <c r="P10" s="271"/>
    </row>
    <row r="11" spans="1:34" x14ac:dyDescent="0.25">
      <c r="B11" s="279"/>
      <c r="C11" s="324"/>
      <c r="D11" s="325" t="s">
        <v>100</v>
      </c>
      <c r="E11" s="326">
        <f>215/12</f>
        <v>17.916666666666668</v>
      </c>
      <c r="F11" s="318" t="s">
        <v>101</v>
      </c>
      <c r="G11" s="327"/>
      <c r="H11" s="318"/>
      <c r="I11" s="318"/>
      <c r="J11" s="318"/>
      <c r="K11" s="318"/>
      <c r="L11" s="318"/>
      <c r="M11" s="318"/>
      <c r="N11" s="318"/>
      <c r="O11" s="318"/>
      <c r="P11" s="271"/>
    </row>
    <row r="12" spans="1:34" ht="45.75" customHeight="1" x14ac:dyDescent="0.25">
      <c r="B12" s="279"/>
      <c r="C12" s="327"/>
      <c r="D12" s="327"/>
      <c r="E12" s="520" t="s">
        <v>143</v>
      </c>
      <c r="F12" s="521"/>
      <c r="G12" s="522"/>
      <c r="H12" s="523" t="s">
        <v>107</v>
      </c>
      <c r="I12" s="524"/>
      <c r="J12" s="525"/>
      <c r="K12" s="516"/>
      <c r="L12" s="517"/>
      <c r="M12" s="517"/>
      <c r="N12" s="318"/>
      <c r="O12" s="318"/>
      <c r="P12" s="271"/>
    </row>
    <row r="13" spans="1:34" ht="60" x14ac:dyDescent="0.25">
      <c r="B13" s="280" t="s">
        <v>102</v>
      </c>
      <c r="C13" s="281" t="s">
        <v>144</v>
      </c>
      <c r="D13" s="281" t="s">
        <v>140</v>
      </c>
      <c r="E13" s="282" t="s">
        <v>108</v>
      </c>
      <c r="F13" s="283" t="s">
        <v>110</v>
      </c>
      <c r="G13" s="282" t="s">
        <v>141</v>
      </c>
      <c r="H13" s="284" t="s">
        <v>108</v>
      </c>
      <c r="I13" s="285" t="s">
        <v>109</v>
      </c>
      <c r="J13" s="284" t="s">
        <v>146</v>
      </c>
      <c r="K13" s="286"/>
      <c r="L13" s="328"/>
      <c r="M13" s="328"/>
      <c r="N13" s="318"/>
      <c r="O13" s="318"/>
      <c r="P13" s="271"/>
    </row>
    <row r="14" spans="1:34" x14ac:dyDescent="0.25">
      <c r="B14" s="287" t="s">
        <v>32</v>
      </c>
      <c r="C14" s="288">
        <f>January!AH30</f>
        <v>0</v>
      </c>
      <c r="D14" s="289" t="e">
        <f>'Start Data'!F18</f>
        <v>#DIV/0!</v>
      </c>
      <c r="E14" s="290">
        <f t="shared" ref="E14:E25" si="0">C14/7.84</f>
        <v>0</v>
      </c>
      <c r="F14" s="290">
        <f>E14/$E$11</f>
        <v>0</v>
      </c>
      <c r="G14" s="290" t="e">
        <f t="shared" ref="G14:G25" si="1">$E$11*7.84*D14</f>
        <v>#DIV/0!</v>
      </c>
      <c r="H14" s="291">
        <f t="shared" ref="H14:H25" si="2">C14/8</f>
        <v>0</v>
      </c>
      <c r="I14" s="291">
        <f>H14/$E$11</f>
        <v>0</v>
      </c>
      <c r="J14" s="291" t="e">
        <f t="shared" ref="J14:J25" si="3">$E$11*8*D14</f>
        <v>#DIV/0!</v>
      </c>
      <c r="K14" s="292"/>
      <c r="L14" s="329"/>
      <c r="M14" s="329"/>
      <c r="N14" s="318"/>
      <c r="O14" s="318"/>
      <c r="P14" s="271"/>
    </row>
    <row r="15" spans="1:34" x14ac:dyDescent="0.25">
      <c r="B15" s="287" t="s">
        <v>88</v>
      </c>
      <c r="C15" s="288">
        <f>February!AH30</f>
        <v>0</v>
      </c>
      <c r="D15" s="289" t="e">
        <f>'Start Data'!F19</f>
        <v>#DIV/0!</v>
      </c>
      <c r="E15" s="290">
        <f t="shared" si="0"/>
        <v>0</v>
      </c>
      <c r="F15" s="290">
        <f t="shared" ref="F15:F25" si="4">E15/$E$11</f>
        <v>0</v>
      </c>
      <c r="G15" s="290" t="e">
        <f t="shared" si="1"/>
        <v>#DIV/0!</v>
      </c>
      <c r="H15" s="291">
        <f t="shared" si="2"/>
        <v>0</v>
      </c>
      <c r="I15" s="291">
        <f t="shared" ref="I15:I25" si="5">H15/$E$11</f>
        <v>0</v>
      </c>
      <c r="J15" s="291" t="e">
        <f t="shared" si="3"/>
        <v>#DIV/0!</v>
      </c>
      <c r="K15" s="292"/>
      <c r="L15" s="329"/>
      <c r="M15" s="329"/>
      <c r="N15" s="318"/>
      <c r="O15" s="318"/>
      <c r="P15" s="271"/>
    </row>
    <row r="16" spans="1:34" x14ac:dyDescent="0.25">
      <c r="B16" s="287" t="s">
        <v>92</v>
      </c>
      <c r="C16" s="288">
        <f>March!$AH$30</f>
        <v>0</v>
      </c>
      <c r="D16" s="289" t="e">
        <f>'Start Data'!F20</f>
        <v>#DIV/0!</v>
      </c>
      <c r="E16" s="290">
        <f t="shared" si="0"/>
        <v>0</v>
      </c>
      <c r="F16" s="290">
        <f t="shared" si="4"/>
        <v>0</v>
      </c>
      <c r="G16" s="290" t="e">
        <f t="shared" si="1"/>
        <v>#DIV/0!</v>
      </c>
      <c r="H16" s="291">
        <f t="shared" si="2"/>
        <v>0</v>
      </c>
      <c r="I16" s="291">
        <f t="shared" si="5"/>
        <v>0</v>
      </c>
      <c r="J16" s="291" t="e">
        <f t="shared" si="3"/>
        <v>#DIV/0!</v>
      </c>
      <c r="K16" s="292"/>
      <c r="L16" s="329"/>
      <c r="M16" s="329"/>
      <c r="N16" s="318"/>
      <c r="O16" s="318"/>
      <c r="P16" s="271"/>
    </row>
    <row r="17" spans="2:16" x14ac:dyDescent="0.25">
      <c r="B17" s="287" t="s">
        <v>93</v>
      </c>
      <c r="C17" s="288">
        <f>April!$AH$30</f>
        <v>0</v>
      </c>
      <c r="D17" s="289" t="e">
        <f>'Start Data'!F21</f>
        <v>#DIV/0!</v>
      </c>
      <c r="E17" s="290">
        <f t="shared" si="0"/>
        <v>0</v>
      </c>
      <c r="F17" s="290">
        <f t="shared" si="4"/>
        <v>0</v>
      </c>
      <c r="G17" s="290" t="e">
        <f t="shared" si="1"/>
        <v>#DIV/0!</v>
      </c>
      <c r="H17" s="291">
        <f t="shared" si="2"/>
        <v>0</v>
      </c>
      <c r="I17" s="291">
        <f t="shared" si="5"/>
        <v>0</v>
      </c>
      <c r="J17" s="291" t="e">
        <f t="shared" si="3"/>
        <v>#DIV/0!</v>
      </c>
      <c r="K17" s="292"/>
      <c r="L17" s="329"/>
      <c r="M17" s="329"/>
      <c r="N17" s="318"/>
      <c r="O17" s="318"/>
      <c r="P17" s="271"/>
    </row>
    <row r="18" spans="2:16" x14ac:dyDescent="0.25">
      <c r="B18" s="287" t="s">
        <v>94</v>
      </c>
      <c r="C18" s="288">
        <f>May!$AH$30</f>
        <v>0</v>
      </c>
      <c r="D18" s="289" t="e">
        <f>'Start Data'!F22</f>
        <v>#DIV/0!</v>
      </c>
      <c r="E18" s="290">
        <f t="shared" si="0"/>
        <v>0</v>
      </c>
      <c r="F18" s="290">
        <f t="shared" si="4"/>
        <v>0</v>
      </c>
      <c r="G18" s="290" t="e">
        <f t="shared" si="1"/>
        <v>#DIV/0!</v>
      </c>
      <c r="H18" s="291">
        <f t="shared" si="2"/>
        <v>0</v>
      </c>
      <c r="I18" s="291">
        <f t="shared" si="5"/>
        <v>0</v>
      </c>
      <c r="J18" s="291" t="e">
        <f t="shared" si="3"/>
        <v>#DIV/0!</v>
      </c>
      <c r="K18" s="292"/>
      <c r="L18" s="329"/>
      <c r="M18" s="329"/>
      <c r="N18" s="318"/>
      <c r="O18" s="318"/>
      <c r="P18" s="271"/>
    </row>
    <row r="19" spans="2:16" x14ac:dyDescent="0.25">
      <c r="B19" s="287" t="s">
        <v>103</v>
      </c>
      <c r="C19" s="288">
        <f>June!$AH$30</f>
        <v>0</v>
      </c>
      <c r="D19" s="289" t="e">
        <f>'Start Data'!F23</f>
        <v>#DIV/0!</v>
      </c>
      <c r="E19" s="290">
        <f t="shared" si="0"/>
        <v>0</v>
      </c>
      <c r="F19" s="290">
        <f t="shared" si="4"/>
        <v>0</v>
      </c>
      <c r="G19" s="290" t="e">
        <f t="shared" si="1"/>
        <v>#DIV/0!</v>
      </c>
      <c r="H19" s="291">
        <f t="shared" si="2"/>
        <v>0</v>
      </c>
      <c r="I19" s="291">
        <f t="shared" si="5"/>
        <v>0</v>
      </c>
      <c r="J19" s="291" t="e">
        <f t="shared" si="3"/>
        <v>#DIV/0!</v>
      </c>
      <c r="K19" s="292"/>
      <c r="L19" s="329"/>
      <c r="M19" s="329"/>
      <c r="N19" s="318"/>
      <c r="O19" s="318"/>
      <c r="P19" s="271"/>
    </row>
    <row r="20" spans="2:16" x14ac:dyDescent="0.25">
      <c r="B20" s="287" t="s">
        <v>90</v>
      </c>
      <c r="C20" s="288">
        <f>July!$AH$30</f>
        <v>0</v>
      </c>
      <c r="D20" s="289" t="e">
        <f>'Start Data'!F24</f>
        <v>#DIV/0!</v>
      </c>
      <c r="E20" s="290">
        <f t="shared" si="0"/>
        <v>0</v>
      </c>
      <c r="F20" s="290">
        <f t="shared" si="4"/>
        <v>0</v>
      </c>
      <c r="G20" s="290" t="e">
        <f t="shared" si="1"/>
        <v>#DIV/0!</v>
      </c>
      <c r="H20" s="291">
        <f t="shared" si="2"/>
        <v>0</v>
      </c>
      <c r="I20" s="291">
        <f t="shared" si="5"/>
        <v>0</v>
      </c>
      <c r="J20" s="291" t="e">
        <f t="shared" si="3"/>
        <v>#DIV/0!</v>
      </c>
      <c r="K20" s="292"/>
      <c r="L20" s="329"/>
      <c r="M20" s="329"/>
      <c r="N20" s="318"/>
      <c r="O20" s="318"/>
      <c r="P20" s="271"/>
    </row>
    <row r="21" spans="2:16" x14ac:dyDescent="0.25">
      <c r="B21" s="287" t="s">
        <v>91</v>
      </c>
      <c r="C21" s="288">
        <f>August!$AH$30</f>
        <v>0</v>
      </c>
      <c r="D21" s="289" t="e">
        <f>'Start Data'!F25</f>
        <v>#DIV/0!</v>
      </c>
      <c r="E21" s="290">
        <f t="shared" si="0"/>
        <v>0</v>
      </c>
      <c r="F21" s="290">
        <f t="shared" si="4"/>
        <v>0</v>
      </c>
      <c r="G21" s="290" t="e">
        <f t="shared" si="1"/>
        <v>#DIV/0!</v>
      </c>
      <c r="H21" s="291">
        <f t="shared" si="2"/>
        <v>0</v>
      </c>
      <c r="I21" s="291">
        <f t="shared" si="5"/>
        <v>0</v>
      </c>
      <c r="J21" s="291" t="e">
        <f t="shared" si="3"/>
        <v>#DIV/0!</v>
      </c>
      <c r="K21" s="292"/>
      <c r="L21" s="329"/>
      <c r="M21" s="329"/>
      <c r="N21" s="318"/>
      <c r="O21" s="318"/>
      <c r="P21" s="271"/>
    </row>
    <row r="22" spans="2:16" x14ac:dyDescent="0.25">
      <c r="B22" s="287" t="s">
        <v>95</v>
      </c>
      <c r="C22" s="288">
        <f>September!$AH$30</f>
        <v>0</v>
      </c>
      <c r="D22" s="289" t="e">
        <f>'Start Data'!F26</f>
        <v>#DIV/0!</v>
      </c>
      <c r="E22" s="290">
        <f t="shared" si="0"/>
        <v>0</v>
      </c>
      <c r="F22" s="290">
        <f t="shared" si="4"/>
        <v>0</v>
      </c>
      <c r="G22" s="290" t="e">
        <f t="shared" si="1"/>
        <v>#DIV/0!</v>
      </c>
      <c r="H22" s="291">
        <f t="shared" si="2"/>
        <v>0</v>
      </c>
      <c r="I22" s="291">
        <f t="shared" si="5"/>
        <v>0</v>
      </c>
      <c r="J22" s="291" t="e">
        <f t="shared" si="3"/>
        <v>#DIV/0!</v>
      </c>
      <c r="K22" s="292"/>
      <c r="L22" s="329"/>
      <c r="M22" s="329"/>
      <c r="N22" s="318"/>
      <c r="O22" s="318"/>
      <c r="P22" s="271"/>
    </row>
    <row r="23" spans="2:16" x14ac:dyDescent="0.25">
      <c r="B23" s="287" t="s">
        <v>96</v>
      </c>
      <c r="C23" s="288">
        <f>October!$AH$30</f>
        <v>0</v>
      </c>
      <c r="D23" s="289" t="e">
        <f>'Start Data'!F27</f>
        <v>#DIV/0!</v>
      </c>
      <c r="E23" s="290">
        <f t="shared" si="0"/>
        <v>0</v>
      </c>
      <c r="F23" s="290">
        <f t="shared" si="4"/>
        <v>0</v>
      </c>
      <c r="G23" s="290" t="e">
        <f t="shared" si="1"/>
        <v>#DIV/0!</v>
      </c>
      <c r="H23" s="291">
        <f t="shared" si="2"/>
        <v>0</v>
      </c>
      <c r="I23" s="291">
        <f t="shared" si="5"/>
        <v>0</v>
      </c>
      <c r="J23" s="291" t="e">
        <f t="shared" si="3"/>
        <v>#DIV/0!</v>
      </c>
      <c r="K23" s="292"/>
      <c r="L23" s="329"/>
      <c r="M23" s="329"/>
      <c r="N23" s="318"/>
      <c r="O23" s="318"/>
      <c r="P23" s="271"/>
    </row>
    <row r="24" spans="2:16" x14ac:dyDescent="0.25">
      <c r="B24" s="287" t="s">
        <v>97</v>
      </c>
      <c r="C24" s="288">
        <f>November!$AH$30</f>
        <v>0</v>
      </c>
      <c r="D24" s="289" t="e">
        <f>'Start Data'!F28</f>
        <v>#DIV/0!</v>
      </c>
      <c r="E24" s="290">
        <f t="shared" si="0"/>
        <v>0</v>
      </c>
      <c r="F24" s="290">
        <f t="shared" si="4"/>
        <v>0</v>
      </c>
      <c r="G24" s="290" t="e">
        <f t="shared" si="1"/>
        <v>#DIV/0!</v>
      </c>
      <c r="H24" s="291">
        <f t="shared" si="2"/>
        <v>0</v>
      </c>
      <c r="I24" s="291">
        <f t="shared" si="5"/>
        <v>0</v>
      </c>
      <c r="J24" s="291" t="e">
        <f t="shared" si="3"/>
        <v>#DIV/0!</v>
      </c>
      <c r="K24" s="292"/>
      <c r="L24" s="329"/>
      <c r="M24" s="329"/>
      <c r="N24" s="318"/>
      <c r="O24" s="318"/>
      <c r="P24" s="271"/>
    </row>
    <row r="25" spans="2:16" x14ac:dyDescent="0.25">
      <c r="B25" s="287" t="s">
        <v>98</v>
      </c>
      <c r="C25" s="288">
        <f>December!$AH$30</f>
        <v>0</v>
      </c>
      <c r="D25" s="289" t="e">
        <f>'Start Data'!F29</f>
        <v>#DIV/0!</v>
      </c>
      <c r="E25" s="290">
        <f t="shared" si="0"/>
        <v>0</v>
      </c>
      <c r="F25" s="290">
        <f t="shared" si="4"/>
        <v>0</v>
      </c>
      <c r="G25" s="290" t="e">
        <f t="shared" si="1"/>
        <v>#DIV/0!</v>
      </c>
      <c r="H25" s="291">
        <f t="shared" si="2"/>
        <v>0</v>
      </c>
      <c r="I25" s="291">
        <f t="shared" si="5"/>
        <v>0</v>
      </c>
      <c r="J25" s="291" t="e">
        <f t="shared" si="3"/>
        <v>#DIV/0!</v>
      </c>
      <c r="K25" s="292"/>
      <c r="L25" s="329"/>
      <c r="M25" s="329"/>
      <c r="N25" s="318"/>
      <c r="O25" s="318"/>
      <c r="P25" s="271"/>
    </row>
    <row r="26" spans="2:16" x14ac:dyDescent="0.25">
      <c r="B26" s="293" t="s">
        <v>104</v>
      </c>
      <c r="C26" s="294">
        <f>SUM(C14:C25)</f>
        <v>0</v>
      </c>
      <c r="D26" s="294"/>
      <c r="E26" s="315">
        <f t="shared" ref="E26:J26" si="6">SUM(E14:E25)</f>
        <v>0</v>
      </c>
      <c r="F26" s="295">
        <f t="shared" si="6"/>
        <v>0</v>
      </c>
      <c r="G26" s="295" t="e">
        <f t="shared" si="6"/>
        <v>#DIV/0!</v>
      </c>
      <c r="H26" s="296">
        <f t="shared" si="6"/>
        <v>0</v>
      </c>
      <c r="I26" s="296">
        <f t="shared" si="6"/>
        <v>0</v>
      </c>
      <c r="J26" s="296" t="e">
        <f t="shared" si="6"/>
        <v>#DIV/0!</v>
      </c>
      <c r="K26" s="297"/>
      <c r="L26" s="330"/>
      <c r="M26" s="330"/>
      <c r="N26" s="318"/>
      <c r="O26" s="318"/>
      <c r="P26" s="271"/>
    </row>
    <row r="27" spans="2:16" x14ac:dyDescent="0.25">
      <c r="B27" s="279"/>
      <c r="C27" s="318"/>
      <c r="D27" s="318"/>
      <c r="E27" s="318"/>
      <c r="F27" s="318"/>
      <c r="G27" s="318"/>
      <c r="H27" s="318"/>
      <c r="I27" s="329"/>
      <c r="J27" s="318"/>
      <c r="K27" s="318"/>
      <c r="L27" s="318"/>
      <c r="M27" s="318"/>
      <c r="N27" s="318"/>
      <c r="O27" s="318"/>
      <c r="P27" s="271"/>
    </row>
    <row r="28" spans="2:16" x14ac:dyDescent="0.25">
      <c r="B28" s="279"/>
      <c r="C28" s="318"/>
      <c r="D28" s="318"/>
      <c r="E28" s="318"/>
      <c r="F28" s="318"/>
      <c r="G28" s="318"/>
      <c r="H28" s="318"/>
      <c r="I28" s="329"/>
      <c r="J28" s="318"/>
      <c r="K28" s="318"/>
      <c r="L28" s="318"/>
      <c r="M28" s="318"/>
      <c r="N28" s="318"/>
      <c r="O28" s="318"/>
      <c r="P28" s="271"/>
    </row>
    <row r="29" spans="2:16" ht="18.75" x14ac:dyDescent="0.3">
      <c r="B29" s="298" t="s">
        <v>154</v>
      </c>
      <c r="C29" s="331"/>
      <c r="D29" s="318"/>
      <c r="E29" s="318"/>
      <c r="F29" s="318"/>
      <c r="G29" s="318"/>
      <c r="H29" s="318"/>
      <c r="I29" s="318"/>
      <c r="J29" s="318"/>
      <c r="K29" s="318"/>
      <c r="L29" s="318"/>
      <c r="M29" s="318"/>
      <c r="N29" s="318"/>
      <c r="O29" s="318"/>
      <c r="P29" s="271"/>
    </row>
    <row r="30" spans="2:16" s="336" customFormat="1" ht="30" x14ac:dyDescent="0.25">
      <c r="B30" s="334"/>
      <c r="C30" s="281" t="s">
        <v>32</v>
      </c>
      <c r="D30" s="281" t="s">
        <v>88</v>
      </c>
      <c r="E30" s="281" t="s">
        <v>92</v>
      </c>
      <c r="F30" s="281" t="s">
        <v>93</v>
      </c>
      <c r="G30" s="281" t="s">
        <v>94</v>
      </c>
      <c r="H30" s="281" t="s">
        <v>103</v>
      </c>
      <c r="I30" s="281" t="s">
        <v>90</v>
      </c>
      <c r="J30" s="281" t="s">
        <v>91</v>
      </c>
      <c r="K30" s="281" t="s">
        <v>95</v>
      </c>
      <c r="L30" s="281" t="s">
        <v>96</v>
      </c>
      <c r="M30" s="281" t="s">
        <v>97</v>
      </c>
      <c r="N30" s="281" t="s">
        <v>98</v>
      </c>
      <c r="O30" s="335" t="s">
        <v>155</v>
      </c>
      <c r="P30" s="339" t="s">
        <v>156</v>
      </c>
    </row>
    <row r="31" spans="2:16" x14ac:dyDescent="0.25">
      <c r="B31" s="537" t="str">
        <f>'Start Data'!A35</f>
        <v>WP 1</v>
      </c>
      <c r="C31" s="299" t="e">
        <f>January!AI15</f>
        <v>#DIV/0!</v>
      </c>
      <c r="D31" s="300" t="e">
        <f>February!AI15</f>
        <v>#DIV/0!</v>
      </c>
      <c r="E31" s="300" t="e">
        <f>March!AI15</f>
        <v>#DIV/0!</v>
      </c>
      <c r="F31" s="300" t="e">
        <f>April!AI15</f>
        <v>#DIV/0!</v>
      </c>
      <c r="G31" s="299" t="e">
        <f>May!AI15</f>
        <v>#DIV/0!</v>
      </c>
      <c r="H31" s="300" t="e">
        <f>June!AI15</f>
        <v>#DIV/0!</v>
      </c>
      <c r="I31" s="300" t="e">
        <f>July!AI15</f>
        <v>#DIV/0!</v>
      </c>
      <c r="J31" s="300" t="e">
        <f>August!AI15</f>
        <v>#DIV/0!</v>
      </c>
      <c r="K31" s="299" t="e">
        <f>September!AI15</f>
        <v>#DIV/0!</v>
      </c>
      <c r="L31" s="300" t="e">
        <f>October!AI15</f>
        <v>#DIV/0!</v>
      </c>
      <c r="M31" s="300" t="e">
        <f>November!AI15</f>
        <v>#DIV/0!</v>
      </c>
      <c r="N31" s="300" t="e">
        <f>December!AI15</f>
        <v>#DIV/0!</v>
      </c>
      <c r="O31" s="332" t="e">
        <f>SUM(C31:N31)</f>
        <v>#DIV/0!</v>
      </c>
      <c r="P31" s="301" t="e">
        <f>O31/$E$11</f>
        <v>#DIV/0!</v>
      </c>
    </row>
    <row r="32" spans="2:16" x14ac:dyDescent="0.25">
      <c r="B32" s="537" t="str">
        <f>'Start Data'!A36</f>
        <v>WP 2</v>
      </c>
      <c r="C32" s="299" t="e">
        <f>January!AI16</f>
        <v>#DIV/0!</v>
      </c>
      <c r="D32" s="300" t="e">
        <f>February!AI16</f>
        <v>#DIV/0!</v>
      </c>
      <c r="E32" s="300" t="e">
        <f>March!AI16</f>
        <v>#DIV/0!</v>
      </c>
      <c r="F32" s="300" t="e">
        <f>April!AI16</f>
        <v>#DIV/0!</v>
      </c>
      <c r="G32" s="299" t="e">
        <f>May!AI16</f>
        <v>#DIV/0!</v>
      </c>
      <c r="H32" s="300" t="e">
        <f>June!AI16</f>
        <v>#DIV/0!</v>
      </c>
      <c r="I32" s="300" t="e">
        <f>July!AI16</f>
        <v>#DIV/0!</v>
      </c>
      <c r="J32" s="300" t="e">
        <f>August!AI16</f>
        <v>#DIV/0!</v>
      </c>
      <c r="K32" s="299" t="e">
        <f>September!AI16</f>
        <v>#DIV/0!</v>
      </c>
      <c r="L32" s="300" t="e">
        <f>October!AI16</f>
        <v>#DIV/0!</v>
      </c>
      <c r="M32" s="300" t="e">
        <f>November!AI16</f>
        <v>#DIV/0!</v>
      </c>
      <c r="N32" s="300" t="e">
        <f>December!AI16</f>
        <v>#DIV/0!</v>
      </c>
      <c r="O32" s="332" t="e">
        <f t="shared" ref="O32:O45" si="7">SUM(C32:N32)</f>
        <v>#DIV/0!</v>
      </c>
      <c r="P32" s="301" t="e">
        <f t="shared" ref="P32:P46" si="8">O32/$E$11</f>
        <v>#DIV/0!</v>
      </c>
    </row>
    <row r="33" spans="2:16" x14ac:dyDescent="0.25">
      <c r="B33" s="537" t="str">
        <f>'Start Data'!A37</f>
        <v>WP 3</v>
      </c>
      <c r="C33" s="299" t="e">
        <f>January!AI17</f>
        <v>#DIV/0!</v>
      </c>
      <c r="D33" s="300" t="e">
        <f>February!AI17</f>
        <v>#DIV/0!</v>
      </c>
      <c r="E33" s="300" t="e">
        <f>March!AI17</f>
        <v>#DIV/0!</v>
      </c>
      <c r="F33" s="300" t="e">
        <f>April!AI17</f>
        <v>#DIV/0!</v>
      </c>
      <c r="G33" s="299" t="e">
        <f>May!AI17</f>
        <v>#DIV/0!</v>
      </c>
      <c r="H33" s="300" t="e">
        <f>June!AI17</f>
        <v>#DIV/0!</v>
      </c>
      <c r="I33" s="300" t="e">
        <f>July!AI17</f>
        <v>#DIV/0!</v>
      </c>
      <c r="J33" s="300" t="e">
        <f>August!AI17</f>
        <v>#DIV/0!</v>
      </c>
      <c r="K33" s="299" t="e">
        <f>September!AI17</f>
        <v>#DIV/0!</v>
      </c>
      <c r="L33" s="300" t="e">
        <f>October!AI17</f>
        <v>#DIV/0!</v>
      </c>
      <c r="M33" s="300" t="e">
        <f>November!AI17</f>
        <v>#DIV/0!</v>
      </c>
      <c r="N33" s="300" t="e">
        <f>December!AI17</f>
        <v>#DIV/0!</v>
      </c>
      <c r="O33" s="332" t="e">
        <f t="shared" si="7"/>
        <v>#DIV/0!</v>
      </c>
      <c r="P33" s="301" t="e">
        <f t="shared" si="8"/>
        <v>#DIV/0!</v>
      </c>
    </row>
    <row r="34" spans="2:16" x14ac:dyDescent="0.25">
      <c r="B34" s="537" t="str">
        <f>'Start Data'!A38</f>
        <v>WP 4</v>
      </c>
      <c r="C34" s="299" t="e">
        <f>January!AI18</f>
        <v>#DIV/0!</v>
      </c>
      <c r="D34" s="300" t="e">
        <f>February!AI18</f>
        <v>#DIV/0!</v>
      </c>
      <c r="E34" s="300" t="e">
        <f>March!AI18</f>
        <v>#DIV/0!</v>
      </c>
      <c r="F34" s="300" t="e">
        <f>April!AI18</f>
        <v>#DIV/0!</v>
      </c>
      <c r="G34" s="299" t="e">
        <f>May!AI18</f>
        <v>#DIV/0!</v>
      </c>
      <c r="H34" s="300" t="e">
        <f>June!AI18</f>
        <v>#DIV/0!</v>
      </c>
      <c r="I34" s="300" t="e">
        <f>July!AI18</f>
        <v>#DIV/0!</v>
      </c>
      <c r="J34" s="300" t="e">
        <f>August!AI18</f>
        <v>#DIV/0!</v>
      </c>
      <c r="K34" s="299" t="e">
        <f>September!AI18</f>
        <v>#DIV/0!</v>
      </c>
      <c r="L34" s="300" t="e">
        <f>October!AI18</f>
        <v>#DIV/0!</v>
      </c>
      <c r="M34" s="300" t="e">
        <f>November!AI18</f>
        <v>#DIV/0!</v>
      </c>
      <c r="N34" s="300" t="e">
        <f>December!AI18</f>
        <v>#DIV/0!</v>
      </c>
      <c r="O34" s="332" t="e">
        <f t="shared" si="7"/>
        <v>#DIV/0!</v>
      </c>
      <c r="P34" s="301" t="e">
        <f t="shared" si="8"/>
        <v>#DIV/0!</v>
      </c>
    </row>
    <row r="35" spans="2:16" x14ac:dyDescent="0.25">
      <c r="B35" s="537" t="str">
        <f>'Start Data'!A39</f>
        <v>WP 5</v>
      </c>
      <c r="C35" s="299" t="e">
        <f>January!AI19</f>
        <v>#DIV/0!</v>
      </c>
      <c r="D35" s="300" t="e">
        <f>February!AI19</f>
        <v>#DIV/0!</v>
      </c>
      <c r="E35" s="300" t="e">
        <f>March!AI19</f>
        <v>#DIV/0!</v>
      </c>
      <c r="F35" s="300" t="e">
        <f>April!AI19</f>
        <v>#DIV/0!</v>
      </c>
      <c r="G35" s="299" t="e">
        <f>May!AI19</f>
        <v>#DIV/0!</v>
      </c>
      <c r="H35" s="300" t="e">
        <f>June!AI19</f>
        <v>#DIV/0!</v>
      </c>
      <c r="I35" s="300" t="e">
        <f>July!AI19</f>
        <v>#DIV/0!</v>
      </c>
      <c r="J35" s="300" t="e">
        <f>August!AI19</f>
        <v>#DIV/0!</v>
      </c>
      <c r="K35" s="299" t="e">
        <f>September!AI19</f>
        <v>#DIV/0!</v>
      </c>
      <c r="L35" s="300" t="e">
        <f>October!AI19</f>
        <v>#DIV/0!</v>
      </c>
      <c r="M35" s="300" t="e">
        <f>November!AI19</f>
        <v>#DIV/0!</v>
      </c>
      <c r="N35" s="300" t="e">
        <f>December!AI19</f>
        <v>#DIV/0!</v>
      </c>
      <c r="O35" s="332" t="e">
        <f t="shared" si="7"/>
        <v>#DIV/0!</v>
      </c>
      <c r="P35" s="301" t="e">
        <f t="shared" si="8"/>
        <v>#DIV/0!</v>
      </c>
    </row>
    <row r="36" spans="2:16" x14ac:dyDescent="0.25">
      <c r="B36" s="537" t="str">
        <f>'Start Data'!A40</f>
        <v>WP 6</v>
      </c>
      <c r="C36" s="299" t="e">
        <f>January!AI20</f>
        <v>#DIV/0!</v>
      </c>
      <c r="D36" s="300" t="e">
        <f>February!AI20</f>
        <v>#DIV/0!</v>
      </c>
      <c r="E36" s="300" t="e">
        <f>March!AI20</f>
        <v>#DIV/0!</v>
      </c>
      <c r="F36" s="300" t="e">
        <f>April!AI20</f>
        <v>#DIV/0!</v>
      </c>
      <c r="G36" s="299" t="e">
        <f>May!AI20</f>
        <v>#DIV/0!</v>
      </c>
      <c r="H36" s="300" t="e">
        <f>June!AI20</f>
        <v>#DIV/0!</v>
      </c>
      <c r="I36" s="300" t="e">
        <f>July!AI20</f>
        <v>#DIV/0!</v>
      </c>
      <c r="J36" s="300" t="e">
        <f>August!AI20</f>
        <v>#DIV/0!</v>
      </c>
      <c r="K36" s="299" t="e">
        <f>September!AI20</f>
        <v>#DIV/0!</v>
      </c>
      <c r="L36" s="300" t="e">
        <f>October!AI20</f>
        <v>#DIV/0!</v>
      </c>
      <c r="M36" s="300" t="e">
        <f>November!AI20</f>
        <v>#DIV/0!</v>
      </c>
      <c r="N36" s="300" t="e">
        <f>December!AI20</f>
        <v>#DIV/0!</v>
      </c>
      <c r="O36" s="332" t="e">
        <f t="shared" si="7"/>
        <v>#DIV/0!</v>
      </c>
      <c r="P36" s="301" t="e">
        <f t="shared" si="8"/>
        <v>#DIV/0!</v>
      </c>
    </row>
    <row r="37" spans="2:16" x14ac:dyDescent="0.25">
      <c r="B37" s="537" t="str">
        <f>'Start Data'!A41</f>
        <v>WP 7</v>
      </c>
      <c r="C37" s="299" t="e">
        <f>January!AI21</f>
        <v>#DIV/0!</v>
      </c>
      <c r="D37" s="300" t="e">
        <f>February!AI21</f>
        <v>#DIV/0!</v>
      </c>
      <c r="E37" s="300" t="e">
        <f>March!AI21</f>
        <v>#DIV/0!</v>
      </c>
      <c r="F37" s="300" t="e">
        <f>April!AI21</f>
        <v>#DIV/0!</v>
      </c>
      <c r="G37" s="299" t="e">
        <f>May!AI21</f>
        <v>#DIV/0!</v>
      </c>
      <c r="H37" s="300" t="e">
        <f>June!AI21</f>
        <v>#DIV/0!</v>
      </c>
      <c r="I37" s="300" t="e">
        <f>July!AI21</f>
        <v>#DIV/0!</v>
      </c>
      <c r="J37" s="300" t="e">
        <f>August!AI21</f>
        <v>#DIV/0!</v>
      </c>
      <c r="K37" s="299" t="e">
        <f>September!AI21</f>
        <v>#DIV/0!</v>
      </c>
      <c r="L37" s="300" t="e">
        <f>October!AI21</f>
        <v>#DIV/0!</v>
      </c>
      <c r="M37" s="300" t="e">
        <f>November!AI21</f>
        <v>#DIV/0!</v>
      </c>
      <c r="N37" s="300" t="e">
        <f>December!AI21</f>
        <v>#DIV/0!</v>
      </c>
      <c r="O37" s="332" t="e">
        <f t="shared" si="7"/>
        <v>#DIV/0!</v>
      </c>
      <c r="P37" s="301" t="e">
        <f t="shared" si="8"/>
        <v>#DIV/0!</v>
      </c>
    </row>
    <row r="38" spans="2:16" x14ac:dyDescent="0.25">
      <c r="B38" s="537" t="str">
        <f>'Start Data'!A42</f>
        <v>WP 8</v>
      </c>
      <c r="C38" s="299" t="e">
        <f>January!AI22</f>
        <v>#DIV/0!</v>
      </c>
      <c r="D38" s="300" t="e">
        <f>February!AI22</f>
        <v>#DIV/0!</v>
      </c>
      <c r="E38" s="300" t="e">
        <f>March!AI22</f>
        <v>#DIV/0!</v>
      </c>
      <c r="F38" s="300" t="e">
        <f>April!AI22</f>
        <v>#DIV/0!</v>
      </c>
      <c r="G38" s="299" t="e">
        <f>May!AI22</f>
        <v>#DIV/0!</v>
      </c>
      <c r="H38" s="300" t="e">
        <f>June!AI22</f>
        <v>#DIV/0!</v>
      </c>
      <c r="I38" s="300" t="e">
        <f>July!AI22</f>
        <v>#DIV/0!</v>
      </c>
      <c r="J38" s="300" t="e">
        <f>August!AI22</f>
        <v>#DIV/0!</v>
      </c>
      <c r="K38" s="299" t="e">
        <f>September!AI22</f>
        <v>#DIV/0!</v>
      </c>
      <c r="L38" s="300" t="e">
        <f>October!AI22</f>
        <v>#DIV/0!</v>
      </c>
      <c r="M38" s="300" t="e">
        <f>November!AI22</f>
        <v>#DIV/0!</v>
      </c>
      <c r="N38" s="300" t="e">
        <f>December!AI22</f>
        <v>#DIV/0!</v>
      </c>
      <c r="O38" s="332" t="e">
        <f t="shared" si="7"/>
        <v>#DIV/0!</v>
      </c>
      <c r="P38" s="301" t="e">
        <f t="shared" si="8"/>
        <v>#DIV/0!</v>
      </c>
    </row>
    <row r="39" spans="2:16" x14ac:dyDescent="0.25">
      <c r="B39" s="537" t="str">
        <f>'Start Data'!A43</f>
        <v>WP 9</v>
      </c>
      <c r="C39" s="299" t="e">
        <f>January!AI23</f>
        <v>#DIV/0!</v>
      </c>
      <c r="D39" s="300" t="e">
        <f>February!AI23</f>
        <v>#DIV/0!</v>
      </c>
      <c r="E39" s="300" t="e">
        <f>March!AI23</f>
        <v>#DIV/0!</v>
      </c>
      <c r="F39" s="300" t="e">
        <f>April!AI23</f>
        <v>#DIV/0!</v>
      </c>
      <c r="G39" s="299" t="e">
        <f>May!AI23</f>
        <v>#DIV/0!</v>
      </c>
      <c r="H39" s="300" t="e">
        <f>June!AI23</f>
        <v>#DIV/0!</v>
      </c>
      <c r="I39" s="300" t="e">
        <f>July!AI23</f>
        <v>#DIV/0!</v>
      </c>
      <c r="J39" s="300" t="e">
        <f>August!AI23</f>
        <v>#DIV/0!</v>
      </c>
      <c r="K39" s="299" t="e">
        <f>September!AI23</f>
        <v>#DIV/0!</v>
      </c>
      <c r="L39" s="300" t="e">
        <f>October!AI23</f>
        <v>#DIV/0!</v>
      </c>
      <c r="M39" s="300" t="e">
        <f>November!AI23</f>
        <v>#DIV/0!</v>
      </c>
      <c r="N39" s="300" t="e">
        <f>December!AI23</f>
        <v>#DIV/0!</v>
      </c>
      <c r="O39" s="332" t="e">
        <f t="shared" si="7"/>
        <v>#DIV/0!</v>
      </c>
      <c r="P39" s="301" t="e">
        <f t="shared" si="8"/>
        <v>#DIV/0!</v>
      </c>
    </row>
    <row r="40" spans="2:16" x14ac:dyDescent="0.25">
      <c r="B40" s="537" t="str">
        <f>'Start Data'!A44</f>
        <v>WP 10</v>
      </c>
      <c r="C40" s="299" t="e">
        <f>January!AI24</f>
        <v>#DIV/0!</v>
      </c>
      <c r="D40" s="300" t="e">
        <f>February!AI24</f>
        <v>#DIV/0!</v>
      </c>
      <c r="E40" s="300" t="e">
        <f>March!AI24</f>
        <v>#DIV/0!</v>
      </c>
      <c r="F40" s="300" t="e">
        <f>April!AI24</f>
        <v>#DIV/0!</v>
      </c>
      <c r="G40" s="299" t="e">
        <f>May!AI24</f>
        <v>#DIV/0!</v>
      </c>
      <c r="H40" s="300" t="e">
        <f>June!AI24</f>
        <v>#DIV/0!</v>
      </c>
      <c r="I40" s="300" t="e">
        <f>July!AI24</f>
        <v>#DIV/0!</v>
      </c>
      <c r="J40" s="300" t="e">
        <f>August!AI24</f>
        <v>#DIV/0!</v>
      </c>
      <c r="K40" s="299" t="e">
        <f>September!AI24</f>
        <v>#DIV/0!</v>
      </c>
      <c r="L40" s="300" t="e">
        <f>October!AI24</f>
        <v>#DIV/0!</v>
      </c>
      <c r="M40" s="300" t="e">
        <f>November!AI24</f>
        <v>#DIV/0!</v>
      </c>
      <c r="N40" s="300" t="e">
        <f>December!AI24</f>
        <v>#DIV/0!</v>
      </c>
      <c r="O40" s="332" t="e">
        <f t="shared" si="7"/>
        <v>#DIV/0!</v>
      </c>
      <c r="P40" s="301" t="e">
        <f t="shared" si="8"/>
        <v>#DIV/0!</v>
      </c>
    </row>
    <row r="41" spans="2:16" x14ac:dyDescent="0.25">
      <c r="B41" s="537" t="str">
        <f>'Start Data'!A45</f>
        <v>WP 11</v>
      </c>
      <c r="C41" s="299" t="e">
        <f>January!AI25</f>
        <v>#DIV/0!</v>
      </c>
      <c r="D41" s="300" t="e">
        <f>February!AI25</f>
        <v>#DIV/0!</v>
      </c>
      <c r="E41" s="300" t="e">
        <f>March!AI25</f>
        <v>#DIV/0!</v>
      </c>
      <c r="F41" s="300" t="e">
        <f>April!AI25</f>
        <v>#DIV/0!</v>
      </c>
      <c r="G41" s="299" t="e">
        <f>May!AI25</f>
        <v>#DIV/0!</v>
      </c>
      <c r="H41" s="300" t="e">
        <f>June!AI25</f>
        <v>#DIV/0!</v>
      </c>
      <c r="I41" s="300" t="e">
        <f>July!AI25</f>
        <v>#DIV/0!</v>
      </c>
      <c r="J41" s="300" t="e">
        <f>August!AI25</f>
        <v>#DIV/0!</v>
      </c>
      <c r="K41" s="299" t="e">
        <f>September!AI25</f>
        <v>#DIV/0!</v>
      </c>
      <c r="L41" s="300" t="e">
        <f>October!AI25</f>
        <v>#DIV/0!</v>
      </c>
      <c r="M41" s="300" t="e">
        <f>November!AI25</f>
        <v>#DIV/0!</v>
      </c>
      <c r="N41" s="300" t="e">
        <f>December!AI25</f>
        <v>#DIV/0!</v>
      </c>
      <c r="O41" s="332" t="e">
        <f t="shared" si="7"/>
        <v>#DIV/0!</v>
      </c>
      <c r="P41" s="301" t="e">
        <f t="shared" si="8"/>
        <v>#DIV/0!</v>
      </c>
    </row>
    <row r="42" spans="2:16" x14ac:dyDescent="0.25">
      <c r="B42" s="537" t="str">
        <f>'Start Data'!A46</f>
        <v>WP 12</v>
      </c>
      <c r="C42" s="299" t="e">
        <f>January!AI26</f>
        <v>#DIV/0!</v>
      </c>
      <c r="D42" s="300" t="e">
        <f>February!AI26</f>
        <v>#DIV/0!</v>
      </c>
      <c r="E42" s="300" t="e">
        <f>March!AI26</f>
        <v>#DIV/0!</v>
      </c>
      <c r="F42" s="300" t="e">
        <f>April!AI26</f>
        <v>#DIV/0!</v>
      </c>
      <c r="G42" s="299" t="e">
        <f>May!AI26</f>
        <v>#DIV/0!</v>
      </c>
      <c r="H42" s="300" t="e">
        <f>June!AI26</f>
        <v>#DIV/0!</v>
      </c>
      <c r="I42" s="300" t="e">
        <f>July!AI26</f>
        <v>#DIV/0!</v>
      </c>
      <c r="J42" s="300" t="e">
        <f>August!AI26</f>
        <v>#DIV/0!</v>
      </c>
      <c r="K42" s="299" t="e">
        <f>September!AI26</f>
        <v>#DIV/0!</v>
      </c>
      <c r="L42" s="300" t="e">
        <f>October!AI26</f>
        <v>#DIV/0!</v>
      </c>
      <c r="M42" s="300" t="e">
        <f>November!AI26</f>
        <v>#DIV/0!</v>
      </c>
      <c r="N42" s="300" t="e">
        <f>December!AI26</f>
        <v>#DIV/0!</v>
      </c>
      <c r="O42" s="332" t="e">
        <f t="shared" si="7"/>
        <v>#DIV/0!</v>
      </c>
      <c r="P42" s="301" t="e">
        <f t="shared" si="8"/>
        <v>#DIV/0!</v>
      </c>
    </row>
    <row r="43" spans="2:16" x14ac:dyDescent="0.25">
      <c r="B43" s="537" t="str">
        <f>'Start Data'!A47</f>
        <v>WP 13</v>
      </c>
      <c r="C43" s="299" t="e">
        <f>January!AI27</f>
        <v>#DIV/0!</v>
      </c>
      <c r="D43" s="300" t="e">
        <f>February!AI27</f>
        <v>#DIV/0!</v>
      </c>
      <c r="E43" s="300" t="e">
        <f>March!AI27</f>
        <v>#DIV/0!</v>
      </c>
      <c r="F43" s="300" t="e">
        <f>April!AI27</f>
        <v>#DIV/0!</v>
      </c>
      <c r="G43" s="299" t="e">
        <f>May!AI27</f>
        <v>#DIV/0!</v>
      </c>
      <c r="H43" s="300" t="e">
        <f>June!AI27</f>
        <v>#DIV/0!</v>
      </c>
      <c r="I43" s="300" t="e">
        <f>July!AI27</f>
        <v>#DIV/0!</v>
      </c>
      <c r="J43" s="300" t="e">
        <f>August!AI27</f>
        <v>#DIV/0!</v>
      </c>
      <c r="K43" s="299" t="e">
        <f>September!AI27</f>
        <v>#DIV/0!</v>
      </c>
      <c r="L43" s="300" t="e">
        <f>October!AI27</f>
        <v>#DIV/0!</v>
      </c>
      <c r="M43" s="300" t="e">
        <f>November!AI27</f>
        <v>#DIV/0!</v>
      </c>
      <c r="N43" s="300" t="e">
        <f>December!AI27</f>
        <v>#DIV/0!</v>
      </c>
      <c r="O43" s="332" t="e">
        <f t="shared" si="7"/>
        <v>#DIV/0!</v>
      </c>
      <c r="P43" s="301" t="e">
        <f t="shared" si="8"/>
        <v>#DIV/0!</v>
      </c>
    </row>
    <row r="44" spans="2:16" x14ac:dyDescent="0.25">
      <c r="B44" s="537" t="str">
        <f>'Start Data'!A48</f>
        <v>WP 14</v>
      </c>
      <c r="C44" s="299" t="e">
        <f>January!AI28</f>
        <v>#DIV/0!</v>
      </c>
      <c r="D44" s="300" t="e">
        <f>February!AI28</f>
        <v>#DIV/0!</v>
      </c>
      <c r="E44" s="300" t="e">
        <f>March!AI28</f>
        <v>#DIV/0!</v>
      </c>
      <c r="F44" s="300" t="e">
        <f>April!AI28</f>
        <v>#DIV/0!</v>
      </c>
      <c r="G44" s="299" t="e">
        <f>May!AI28</f>
        <v>#DIV/0!</v>
      </c>
      <c r="H44" s="300" t="e">
        <f>June!AI28</f>
        <v>#DIV/0!</v>
      </c>
      <c r="I44" s="300" t="e">
        <f>July!AI28</f>
        <v>#DIV/0!</v>
      </c>
      <c r="J44" s="300" t="e">
        <f>August!AI28</f>
        <v>#DIV/0!</v>
      </c>
      <c r="K44" s="299" t="e">
        <f>September!AI28</f>
        <v>#DIV/0!</v>
      </c>
      <c r="L44" s="300" t="e">
        <f>October!AI28</f>
        <v>#DIV/0!</v>
      </c>
      <c r="M44" s="300" t="e">
        <f>November!AI28</f>
        <v>#DIV/0!</v>
      </c>
      <c r="N44" s="300" t="e">
        <f>December!AI28</f>
        <v>#DIV/0!</v>
      </c>
      <c r="O44" s="332" t="e">
        <f t="shared" si="7"/>
        <v>#DIV/0!</v>
      </c>
      <c r="P44" s="301" t="e">
        <f t="shared" si="8"/>
        <v>#DIV/0!</v>
      </c>
    </row>
    <row r="45" spans="2:16" x14ac:dyDescent="0.25">
      <c r="B45" s="537" t="str">
        <f>'Start Data'!A49</f>
        <v>WP 15</v>
      </c>
      <c r="C45" s="299" t="e">
        <f>January!AI29</f>
        <v>#DIV/0!</v>
      </c>
      <c r="D45" s="300" t="e">
        <f>February!AI29</f>
        <v>#DIV/0!</v>
      </c>
      <c r="E45" s="300" t="e">
        <f>March!AI29</f>
        <v>#DIV/0!</v>
      </c>
      <c r="F45" s="300" t="e">
        <f>April!AI29</f>
        <v>#DIV/0!</v>
      </c>
      <c r="G45" s="299" t="e">
        <f>May!AI29</f>
        <v>#DIV/0!</v>
      </c>
      <c r="H45" s="300" t="e">
        <f>June!AI29</f>
        <v>#DIV/0!</v>
      </c>
      <c r="I45" s="300" t="e">
        <f>July!AI29</f>
        <v>#DIV/0!</v>
      </c>
      <c r="J45" s="300" t="e">
        <f>August!AI29</f>
        <v>#DIV/0!</v>
      </c>
      <c r="K45" s="299" t="e">
        <f>September!AI29</f>
        <v>#DIV/0!</v>
      </c>
      <c r="L45" s="300" t="e">
        <f>October!AI29</f>
        <v>#DIV/0!</v>
      </c>
      <c r="M45" s="300" t="e">
        <f>November!AI29</f>
        <v>#DIV/0!</v>
      </c>
      <c r="N45" s="300" t="e">
        <f>December!AI29</f>
        <v>#DIV/0!</v>
      </c>
      <c r="O45" s="332" t="e">
        <f t="shared" si="7"/>
        <v>#DIV/0!</v>
      </c>
      <c r="P45" s="301" t="e">
        <f t="shared" si="8"/>
        <v>#DIV/0!</v>
      </c>
    </row>
    <row r="46" spans="2:16" x14ac:dyDescent="0.25">
      <c r="B46" s="302" t="s">
        <v>105</v>
      </c>
      <c r="C46" s="303" t="e">
        <f>SUM(C31:C45)</f>
        <v>#DIV/0!</v>
      </c>
      <c r="D46" s="303" t="e">
        <f t="shared" ref="D46:O46" si="9">SUM(D31:D45)</f>
        <v>#DIV/0!</v>
      </c>
      <c r="E46" s="303" t="e">
        <f>March!AI30</f>
        <v>#DIV/0!</v>
      </c>
      <c r="F46" s="303" t="e">
        <f>April!AI30</f>
        <v>#DIV/0!</v>
      </c>
      <c r="G46" s="304" t="e">
        <f>May!AI30</f>
        <v>#DIV/0!</v>
      </c>
      <c r="H46" s="303" t="e">
        <f>June!AI30</f>
        <v>#DIV/0!</v>
      </c>
      <c r="I46" s="303" t="e">
        <f t="shared" si="9"/>
        <v>#DIV/0!</v>
      </c>
      <c r="J46" s="303" t="e">
        <f t="shared" si="9"/>
        <v>#DIV/0!</v>
      </c>
      <c r="K46" s="303" t="e">
        <f t="shared" si="9"/>
        <v>#DIV/0!</v>
      </c>
      <c r="L46" s="303" t="e">
        <f t="shared" si="9"/>
        <v>#DIV/0!</v>
      </c>
      <c r="M46" s="303" t="e">
        <f t="shared" si="9"/>
        <v>#DIV/0!</v>
      </c>
      <c r="N46" s="303" t="e">
        <f t="shared" si="9"/>
        <v>#DIV/0!</v>
      </c>
      <c r="O46" s="332" t="e">
        <f t="shared" si="9"/>
        <v>#DIV/0!</v>
      </c>
      <c r="P46" s="301" t="e">
        <f t="shared" si="8"/>
        <v>#DIV/0!</v>
      </c>
    </row>
    <row r="47" spans="2:16" x14ac:dyDescent="0.25">
      <c r="B47" s="279"/>
      <c r="C47" s="329"/>
      <c r="D47" s="329"/>
      <c r="E47" s="329"/>
      <c r="F47" s="329"/>
      <c r="G47" s="329"/>
      <c r="H47" s="329"/>
      <c r="I47" s="329"/>
      <c r="J47" s="329"/>
      <c r="K47" s="329"/>
      <c r="L47" s="329"/>
      <c r="M47" s="329"/>
      <c r="N47" s="329"/>
      <c r="O47" s="333" t="e">
        <f>SUM(C46:N46)</f>
        <v>#DIV/0!</v>
      </c>
      <c r="P47" s="316" t="e">
        <f>SUM(C46:N46)/$E$11</f>
        <v>#DIV/0!</v>
      </c>
    </row>
    <row r="48" spans="2:16" ht="15.75" thickBot="1" x14ac:dyDescent="0.3">
      <c r="B48" s="305"/>
      <c r="C48" s="276"/>
      <c r="D48" s="276"/>
      <c r="E48" s="276"/>
      <c r="F48" s="276"/>
      <c r="G48" s="276"/>
      <c r="H48" s="276"/>
      <c r="I48" s="276"/>
      <c r="J48" s="276"/>
      <c r="K48" s="276"/>
      <c r="L48" s="276"/>
      <c r="M48" s="276"/>
      <c r="N48" s="276"/>
      <c r="O48" s="276"/>
      <c r="P48" s="306"/>
    </row>
  </sheetData>
  <sheetProtection algorithmName="SHA-512" hashValue="/oKwB8qhlAP/Vw9xLJEdYNo/+JlhBUWxci6UEc85D0vSDljz4Odkyeb01fY4zK2d1KwfFGEY95ZZK55ox3IwcA==" saltValue="0zcq1q/7ZyBa1UV3bzd+Vg==" spinCount="100000" sheet="1" objects="1" scenarios="1"/>
  <mergeCells count="17">
    <mergeCell ref="N6:O6"/>
    <mergeCell ref="B5:D5"/>
    <mergeCell ref="B6:D6"/>
    <mergeCell ref="E5:F5"/>
    <mergeCell ref="E6:F6"/>
    <mergeCell ref="B4:D4"/>
    <mergeCell ref="B7:D7"/>
    <mergeCell ref="E4:F4"/>
    <mergeCell ref="E7:F7"/>
    <mergeCell ref="K12:M12"/>
    <mergeCell ref="L6:M6"/>
    <mergeCell ref="E12:G12"/>
    <mergeCell ref="H12:J12"/>
    <mergeCell ref="B8:D8"/>
    <mergeCell ref="B9:D9"/>
    <mergeCell ref="E8:F8"/>
    <mergeCell ref="E9:F9"/>
  </mergeCells>
  <pageMargins left="0.7" right="0.7" top="0.78740157499999996" bottom="0.78740157499999996" header="0.3" footer="0.3"/>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H8" sqref="H8"/>
    </sheetView>
  </sheetViews>
  <sheetFormatPr baseColWidth="10" defaultColWidth="11.28515625" defaultRowHeight="14.25" x14ac:dyDescent="0.2"/>
  <cols>
    <col min="1" max="1" width="26.7109375" style="1" customWidth="1"/>
    <col min="2" max="2" width="14.28515625" style="1" customWidth="1"/>
    <col min="3" max="3" width="11.28515625" style="1"/>
    <col min="4" max="4" width="14.28515625" style="1" customWidth="1"/>
    <col min="5" max="18" width="11.28515625" style="1"/>
    <col min="19" max="19" width="22.28515625" style="1" customWidth="1"/>
    <col min="20" max="16384" width="11.28515625" style="1"/>
  </cols>
  <sheetData>
    <row r="1" spans="1:19" x14ac:dyDescent="0.2">
      <c r="C1" s="1" t="s">
        <v>39</v>
      </c>
      <c r="D1" s="1">
        <f>Jahresübersicht!D2</f>
        <v>0</v>
      </c>
    </row>
    <row r="2" spans="1:19" ht="27" customHeight="1" x14ac:dyDescent="0.2">
      <c r="A2" s="3" t="s">
        <v>40</v>
      </c>
      <c r="B2" s="4" t="s">
        <v>41</v>
      </c>
      <c r="C2" s="4" t="s">
        <v>42</v>
      </c>
      <c r="D2" s="4" t="s">
        <v>43</v>
      </c>
      <c r="E2" s="4" t="s">
        <v>44</v>
      </c>
      <c r="F2" s="4" t="s">
        <v>45</v>
      </c>
      <c r="G2" s="4" t="s">
        <v>46</v>
      </c>
      <c r="H2" s="4" t="s">
        <v>47</v>
      </c>
      <c r="I2" s="4" t="s">
        <v>48</v>
      </c>
      <c r="J2" s="4" t="s">
        <v>49</v>
      </c>
      <c r="K2" s="4" t="s">
        <v>50</v>
      </c>
      <c r="L2" s="4" t="s">
        <v>51</v>
      </c>
      <c r="M2" s="4" t="s">
        <v>52</v>
      </c>
      <c r="N2" s="4" t="s">
        <v>53</v>
      </c>
      <c r="O2" s="4" t="s">
        <v>54</v>
      </c>
      <c r="P2" s="4" t="s">
        <v>2</v>
      </c>
      <c r="Q2" s="4" t="s">
        <v>55</v>
      </c>
    </row>
    <row r="3" spans="1:19" ht="17.100000000000001" customHeight="1" x14ac:dyDescent="0.2">
      <c r="A3" s="5" t="s">
        <v>56</v>
      </c>
      <c r="B3" s="6">
        <f>B4-2</f>
        <v>55</v>
      </c>
      <c r="C3" s="6">
        <f>C4-2</f>
        <v>55</v>
      </c>
      <c r="D3" s="6">
        <f t="shared" ref="D3:Q3" si="0">D4-2</f>
        <v>55</v>
      </c>
      <c r="E3" s="6">
        <f t="shared" si="0"/>
        <v>55</v>
      </c>
      <c r="F3" s="6">
        <f t="shared" si="0"/>
        <v>55</v>
      </c>
      <c r="G3" s="6">
        <f t="shared" si="0"/>
        <v>55</v>
      </c>
      <c r="H3" s="6">
        <f t="shared" si="0"/>
        <v>55</v>
      </c>
      <c r="I3" s="6">
        <f t="shared" si="0"/>
        <v>55</v>
      </c>
      <c r="J3" s="6">
        <f t="shared" si="0"/>
        <v>55</v>
      </c>
      <c r="K3" s="6">
        <f t="shared" si="0"/>
        <v>55</v>
      </c>
      <c r="L3" s="6">
        <f t="shared" si="0"/>
        <v>55</v>
      </c>
      <c r="M3" s="6">
        <f t="shared" si="0"/>
        <v>55</v>
      </c>
      <c r="N3" s="6">
        <f t="shared" si="0"/>
        <v>55</v>
      </c>
      <c r="O3" s="6">
        <f t="shared" si="0"/>
        <v>55</v>
      </c>
      <c r="P3" s="6">
        <f t="shared" si="0"/>
        <v>55</v>
      </c>
      <c r="Q3" s="6">
        <f t="shared" si="0"/>
        <v>55</v>
      </c>
      <c r="S3" s="4" t="s">
        <v>41</v>
      </c>
    </row>
    <row r="4" spans="1:19" ht="17.100000000000001" customHeight="1" x14ac:dyDescent="0.2">
      <c r="A4" s="7" t="s">
        <v>57</v>
      </c>
      <c r="B4" s="6">
        <f>7*ROUND((4&amp;-$D$1)/7+MOD(19*MOD($D$1,19)-7,30)*0.14,)-6</f>
        <v>57</v>
      </c>
      <c r="C4" s="6">
        <f>7*ROUND((4&amp;-$D$1)/7+MOD(19*MOD($D$1,19)-7,30)*0.14,)-6</f>
        <v>57</v>
      </c>
      <c r="D4" s="6">
        <f t="shared" ref="D4:Q4" si="1">7*ROUND((4&amp;-$D$1)/7+MOD(19*MOD($D$1,19)-7,30)*0.14,)-6</f>
        <v>57</v>
      </c>
      <c r="E4" s="6">
        <f t="shared" si="1"/>
        <v>57</v>
      </c>
      <c r="F4" s="6">
        <f t="shared" si="1"/>
        <v>57</v>
      </c>
      <c r="G4" s="6">
        <f t="shared" si="1"/>
        <v>57</v>
      </c>
      <c r="H4" s="6">
        <f t="shared" si="1"/>
        <v>57</v>
      </c>
      <c r="I4" s="6">
        <f t="shared" si="1"/>
        <v>57</v>
      </c>
      <c r="J4" s="6">
        <f t="shared" si="1"/>
        <v>57</v>
      </c>
      <c r="K4" s="6">
        <f t="shared" si="1"/>
        <v>57</v>
      </c>
      <c r="L4" s="6">
        <f t="shared" si="1"/>
        <v>57</v>
      </c>
      <c r="M4" s="6">
        <f t="shared" si="1"/>
        <v>57</v>
      </c>
      <c r="N4" s="6">
        <f t="shared" si="1"/>
        <v>57</v>
      </c>
      <c r="O4" s="6">
        <f t="shared" si="1"/>
        <v>57</v>
      </c>
      <c r="P4" s="6">
        <f t="shared" si="1"/>
        <v>57</v>
      </c>
      <c r="Q4" s="6">
        <f t="shared" si="1"/>
        <v>57</v>
      </c>
      <c r="S4" s="4" t="s">
        <v>42</v>
      </c>
    </row>
    <row r="5" spans="1:19" ht="17.100000000000001" customHeight="1" x14ac:dyDescent="0.2">
      <c r="A5" s="5" t="s">
        <v>58</v>
      </c>
      <c r="B5" s="6">
        <f>B4+1</f>
        <v>58</v>
      </c>
      <c r="C5" s="6">
        <f>C4+1</f>
        <v>58</v>
      </c>
      <c r="D5" s="6">
        <f t="shared" ref="D5:Q5" si="2">D4+1</f>
        <v>58</v>
      </c>
      <c r="E5" s="6">
        <f t="shared" si="2"/>
        <v>58</v>
      </c>
      <c r="F5" s="6">
        <f t="shared" si="2"/>
        <v>58</v>
      </c>
      <c r="G5" s="6">
        <f t="shared" si="2"/>
        <v>58</v>
      </c>
      <c r="H5" s="6">
        <f t="shared" si="2"/>
        <v>58</v>
      </c>
      <c r="I5" s="6">
        <f t="shared" si="2"/>
        <v>58</v>
      </c>
      <c r="J5" s="6">
        <f t="shared" si="2"/>
        <v>58</v>
      </c>
      <c r="K5" s="6">
        <f t="shared" si="2"/>
        <v>58</v>
      </c>
      <c r="L5" s="6">
        <f t="shared" si="2"/>
        <v>58</v>
      </c>
      <c r="M5" s="6">
        <f t="shared" si="2"/>
        <v>58</v>
      </c>
      <c r="N5" s="6">
        <f t="shared" si="2"/>
        <v>58</v>
      </c>
      <c r="O5" s="6">
        <f t="shared" si="2"/>
        <v>58</v>
      </c>
      <c r="P5" s="6">
        <f t="shared" si="2"/>
        <v>58</v>
      </c>
      <c r="Q5" s="6">
        <f t="shared" si="2"/>
        <v>58</v>
      </c>
      <c r="S5" s="4" t="s">
        <v>43</v>
      </c>
    </row>
    <row r="6" spans="1:19" ht="17.100000000000001" customHeight="1" x14ac:dyDescent="0.2">
      <c r="A6" s="5" t="s">
        <v>59</v>
      </c>
      <c r="B6" s="6">
        <f>B4+39</f>
        <v>96</v>
      </c>
      <c r="C6" s="6">
        <f>C4+39</f>
        <v>96</v>
      </c>
      <c r="D6" s="6">
        <f t="shared" ref="D6:Q6" si="3">D4+39</f>
        <v>96</v>
      </c>
      <c r="E6" s="6">
        <f t="shared" si="3"/>
        <v>96</v>
      </c>
      <c r="F6" s="6">
        <f t="shared" si="3"/>
        <v>96</v>
      </c>
      <c r="G6" s="6">
        <f t="shared" si="3"/>
        <v>96</v>
      </c>
      <c r="H6" s="6">
        <f t="shared" si="3"/>
        <v>96</v>
      </c>
      <c r="I6" s="6">
        <f t="shared" si="3"/>
        <v>96</v>
      </c>
      <c r="J6" s="6">
        <f t="shared" si="3"/>
        <v>96</v>
      </c>
      <c r="K6" s="6">
        <f t="shared" si="3"/>
        <v>96</v>
      </c>
      <c r="L6" s="6">
        <f t="shared" si="3"/>
        <v>96</v>
      </c>
      <c r="M6" s="6">
        <f t="shared" si="3"/>
        <v>96</v>
      </c>
      <c r="N6" s="6">
        <f t="shared" si="3"/>
        <v>96</v>
      </c>
      <c r="O6" s="6">
        <f t="shared" si="3"/>
        <v>96</v>
      </c>
      <c r="P6" s="6">
        <f t="shared" si="3"/>
        <v>96</v>
      </c>
      <c r="Q6" s="6">
        <f t="shared" si="3"/>
        <v>96</v>
      </c>
      <c r="S6" s="4" t="s">
        <v>44</v>
      </c>
    </row>
    <row r="7" spans="1:19" ht="17.100000000000001" customHeight="1" x14ac:dyDescent="0.2">
      <c r="A7" s="5" t="s">
        <v>60</v>
      </c>
      <c r="B7" s="6">
        <f>B4+50</f>
        <v>107</v>
      </c>
      <c r="C7" s="6">
        <f>C4+50</f>
        <v>107</v>
      </c>
      <c r="D7" s="6">
        <f t="shared" ref="D7:Q7" si="4">D4+50</f>
        <v>107</v>
      </c>
      <c r="E7" s="6">
        <f t="shared" si="4"/>
        <v>107</v>
      </c>
      <c r="F7" s="6">
        <f t="shared" si="4"/>
        <v>107</v>
      </c>
      <c r="G7" s="6">
        <f t="shared" si="4"/>
        <v>107</v>
      </c>
      <c r="H7" s="6">
        <f t="shared" si="4"/>
        <v>107</v>
      </c>
      <c r="I7" s="6">
        <f t="shared" si="4"/>
        <v>107</v>
      </c>
      <c r="J7" s="6">
        <f t="shared" si="4"/>
        <v>107</v>
      </c>
      <c r="K7" s="6">
        <f t="shared" si="4"/>
        <v>107</v>
      </c>
      <c r="L7" s="6">
        <f t="shared" si="4"/>
        <v>107</v>
      </c>
      <c r="M7" s="6">
        <f t="shared" si="4"/>
        <v>107</v>
      </c>
      <c r="N7" s="6">
        <f t="shared" si="4"/>
        <v>107</v>
      </c>
      <c r="O7" s="6">
        <f t="shared" si="4"/>
        <v>107</v>
      </c>
      <c r="P7" s="6">
        <f t="shared" si="4"/>
        <v>107</v>
      </c>
      <c r="Q7" s="6">
        <f t="shared" si="4"/>
        <v>107</v>
      </c>
      <c r="S7" s="4" t="s">
        <v>45</v>
      </c>
    </row>
    <row r="8" spans="1:19" ht="17.100000000000001" customHeight="1" x14ac:dyDescent="0.2">
      <c r="A8" s="8" t="s">
        <v>61</v>
      </c>
      <c r="B8" s="6">
        <f>DATE($D$1,10,3)</f>
        <v>277</v>
      </c>
      <c r="C8" s="6">
        <f>DATE($D$1,10,3)</f>
        <v>277</v>
      </c>
      <c r="D8" s="6">
        <f t="shared" ref="D8:Q8" si="5">DATE($D$1,10,3)</f>
        <v>277</v>
      </c>
      <c r="E8" s="6">
        <f t="shared" si="5"/>
        <v>277</v>
      </c>
      <c r="F8" s="6">
        <f t="shared" si="5"/>
        <v>277</v>
      </c>
      <c r="G8" s="6">
        <f t="shared" si="5"/>
        <v>277</v>
      </c>
      <c r="H8" s="6">
        <f t="shared" si="5"/>
        <v>277</v>
      </c>
      <c r="I8" s="6">
        <f t="shared" si="5"/>
        <v>277</v>
      </c>
      <c r="J8" s="6">
        <f t="shared" si="5"/>
        <v>277</v>
      </c>
      <c r="K8" s="6">
        <f t="shared" si="5"/>
        <v>277</v>
      </c>
      <c r="L8" s="6">
        <f t="shared" si="5"/>
        <v>277</v>
      </c>
      <c r="M8" s="6">
        <f t="shared" si="5"/>
        <v>277</v>
      </c>
      <c r="N8" s="6">
        <f t="shared" si="5"/>
        <v>277</v>
      </c>
      <c r="O8" s="6">
        <f t="shared" si="5"/>
        <v>277</v>
      </c>
      <c r="P8" s="6">
        <f t="shared" si="5"/>
        <v>277</v>
      </c>
      <c r="Q8" s="6">
        <f t="shared" si="5"/>
        <v>277</v>
      </c>
      <c r="S8" s="4" t="s">
        <v>46</v>
      </c>
    </row>
    <row r="9" spans="1:19" ht="17.100000000000001" customHeight="1" x14ac:dyDescent="0.2">
      <c r="A9" s="8" t="s">
        <v>62</v>
      </c>
      <c r="B9" s="6">
        <f>DATE($D$1,1,1)</f>
        <v>1</v>
      </c>
      <c r="C9" s="6">
        <f>DATE($D$1,1,1)</f>
        <v>1</v>
      </c>
      <c r="D9" s="6">
        <f t="shared" ref="D9:Q9" si="6">DATE($D$1,1,1)</f>
        <v>1</v>
      </c>
      <c r="E9" s="6">
        <f t="shared" si="6"/>
        <v>1</v>
      </c>
      <c r="F9" s="6">
        <f t="shared" si="6"/>
        <v>1</v>
      </c>
      <c r="G9" s="6">
        <f t="shared" si="6"/>
        <v>1</v>
      </c>
      <c r="H9" s="6">
        <f t="shared" si="6"/>
        <v>1</v>
      </c>
      <c r="I9" s="6">
        <f t="shared" si="6"/>
        <v>1</v>
      </c>
      <c r="J9" s="6">
        <f t="shared" si="6"/>
        <v>1</v>
      </c>
      <c r="K9" s="6">
        <f t="shared" si="6"/>
        <v>1</v>
      </c>
      <c r="L9" s="6">
        <f t="shared" si="6"/>
        <v>1</v>
      </c>
      <c r="M9" s="6">
        <f t="shared" si="6"/>
        <v>1</v>
      </c>
      <c r="N9" s="6">
        <f t="shared" si="6"/>
        <v>1</v>
      </c>
      <c r="O9" s="6">
        <f t="shared" si="6"/>
        <v>1</v>
      </c>
      <c r="P9" s="6">
        <f t="shared" si="6"/>
        <v>1</v>
      </c>
      <c r="Q9" s="6">
        <f t="shared" si="6"/>
        <v>1</v>
      </c>
      <c r="S9" s="4" t="s">
        <v>47</v>
      </c>
    </row>
    <row r="10" spans="1:19" ht="17.100000000000001" customHeight="1" x14ac:dyDescent="0.2">
      <c r="A10" s="8" t="s">
        <v>63</v>
      </c>
      <c r="B10" s="6">
        <f>DATE($D$1,5,1)</f>
        <v>122</v>
      </c>
      <c r="C10" s="6">
        <f>DATE($D$1,5,1)</f>
        <v>122</v>
      </c>
      <c r="D10" s="6">
        <f t="shared" ref="D10:Q10" si="7">DATE($D$1,5,1)</f>
        <v>122</v>
      </c>
      <c r="E10" s="6">
        <f t="shared" si="7"/>
        <v>122</v>
      </c>
      <c r="F10" s="6">
        <f t="shared" si="7"/>
        <v>122</v>
      </c>
      <c r="G10" s="6">
        <f t="shared" si="7"/>
        <v>122</v>
      </c>
      <c r="H10" s="6">
        <f t="shared" si="7"/>
        <v>122</v>
      </c>
      <c r="I10" s="6">
        <f t="shared" si="7"/>
        <v>122</v>
      </c>
      <c r="J10" s="6">
        <f t="shared" si="7"/>
        <v>122</v>
      </c>
      <c r="K10" s="6">
        <f t="shared" si="7"/>
        <v>122</v>
      </c>
      <c r="L10" s="6">
        <f t="shared" si="7"/>
        <v>122</v>
      </c>
      <c r="M10" s="6">
        <f t="shared" si="7"/>
        <v>122</v>
      </c>
      <c r="N10" s="6">
        <f t="shared" si="7"/>
        <v>122</v>
      </c>
      <c r="O10" s="6">
        <f t="shared" si="7"/>
        <v>122</v>
      </c>
      <c r="P10" s="6">
        <f t="shared" si="7"/>
        <v>122</v>
      </c>
      <c r="Q10" s="6">
        <f t="shared" si="7"/>
        <v>122</v>
      </c>
      <c r="S10" s="4" t="s">
        <v>48</v>
      </c>
    </row>
    <row r="11" spans="1:19" ht="17.100000000000001" customHeight="1" x14ac:dyDescent="0.2">
      <c r="A11" s="8" t="s">
        <v>64</v>
      </c>
      <c r="B11" s="6">
        <f>DATE($D$1,12,24)</f>
        <v>359</v>
      </c>
      <c r="C11" s="6">
        <f>DATE($D$1,12,24)</f>
        <v>359</v>
      </c>
      <c r="D11" s="6">
        <f t="shared" ref="D11:Q11" si="8">DATE($D$1,12,24)</f>
        <v>359</v>
      </c>
      <c r="E11" s="6">
        <f t="shared" si="8"/>
        <v>359</v>
      </c>
      <c r="F11" s="6">
        <f t="shared" si="8"/>
        <v>359</v>
      </c>
      <c r="G11" s="6">
        <f t="shared" si="8"/>
        <v>359</v>
      </c>
      <c r="H11" s="6">
        <f t="shared" si="8"/>
        <v>359</v>
      </c>
      <c r="I11" s="6">
        <f t="shared" si="8"/>
        <v>359</v>
      </c>
      <c r="J11" s="6">
        <f t="shared" si="8"/>
        <v>359</v>
      </c>
      <c r="K11" s="6">
        <f t="shared" si="8"/>
        <v>359</v>
      </c>
      <c r="L11" s="6">
        <f t="shared" si="8"/>
        <v>359</v>
      </c>
      <c r="M11" s="6">
        <f t="shared" si="8"/>
        <v>359</v>
      </c>
      <c r="N11" s="6">
        <f t="shared" si="8"/>
        <v>359</v>
      </c>
      <c r="O11" s="6">
        <f t="shared" si="8"/>
        <v>359</v>
      </c>
      <c r="P11" s="6">
        <f t="shared" si="8"/>
        <v>359</v>
      </c>
      <c r="Q11" s="6">
        <f t="shared" si="8"/>
        <v>359</v>
      </c>
      <c r="S11" s="4" t="s">
        <v>49</v>
      </c>
    </row>
    <row r="12" spans="1:19" ht="17.100000000000001" customHeight="1" x14ac:dyDescent="0.2">
      <c r="A12" s="8" t="s">
        <v>65</v>
      </c>
      <c r="B12" s="6">
        <f>DATE($D$1,12,25)</f>
        <v>360</v>
      </c>
      <c r="C12" s="6">
        <f>DATE($D$1,12,25)</f>
        <v>360</v>
      </c>
      <c r="D12" s="6">
        <f t="shared" ref="D12:Q12" si="9">DATE($D$1,12,25)</f>
        <v>360</v>
      </c>
      <c r="E12" s="6">
        <f t="shared" si="9"/>
        <v>360</v>
      </c>
      <c r="F12" s="6">
        <f t="shared" si="9"/>
        <v>360</v>
      </c>
      <c r="G12" s="6">
        <f t="shared" si="9"/>
        <v>360</v>
      </c>
      <c r="H12" s="6">
        <f t="shared" si="9"/>
        <v>360</v>
      </c>
      <c r="I12" s="6">
        <f t="shared" si="9"/>
        <v>360</v>
      </c>
      <c r="J12" s="6">
        <f t="shared" si="9"/>
        <v>360</v>
      </c>
      <c r="K12" s="6">
        <f t="shared" si="9"/>
        <v>360</v>
      </c>
      <c r="L12" s="6">
        <f t="shared" si="9"/>
        <v>360</v>
      </c>
      <c r="M12" s="6">
        <f t="shared" si="9"/>
        <v>360</v>
      </c>
      <c r="N12" s="6">
        <f t="shared" si="9"/>
        <v>360</v>
      </c>
      <c r="O12" s="6">
        <f t="shared" si="9"/>
        <v>360</v>
      </c>
      <c r="P12" s="6">
        <f t="shared" si="9"/>
        <v>360</v>
      </c>
      <c r="Q12" s="6">
        <f t="shared" si="9"/>
        <v>360</v>
      </c>
      <c r="S12" s="4" t="s">
        <v>50</v>
      </c>
    </row>
    <row r="13" spans="1:19" ht="17.100000000000001" customHeight="1" x14ac:dyDescent="0.2">
      <c r="A13" s="8" t="s">
        <v>66</v>
      </c>
      <c r="B13" s="6">
        <f>DATE($D$1,12,26)</f>
        <v>361</v>
      </c>
      <c r="C13" s="6">
        <f>DATE($D$1,12,26)</f>
        <v>361</v>
      </c>
      <c r="D13" s="6">
        <f t="shared" ref="D13:Q13" si="10">DATE($D$1,12,26)</f>
        <v>361</v>
      </c>
      <c r="E13" s="6">
        <f t="shared" si="10"/>
        <v>361</v>
      </c>
      <c r="F13" s="6">
        <f t="shared" si="10"/>
        <v>361</v>
      </c>
      <c r="G13" s="6">
        <f t="shared" si="10"/>
        <v>361</v>
      </c>
      <c r="H13" s="6">
        <f t="shared" si="10"/>
        <v>361</v>
      </c>
      <c r="I13" s="6">
        <f t="shared" si="10"/>
        <v>361</v>
      </c>
      <c r="J13" s="6">
        <f t="shared" si="10"/>
        <v>361</v>
      </c>
      <c r="K13" s="6">
        <f t="shared" si="10"/>
        <v>361</v>
      </c>
      <c r="L13" s="6">
        <f t="shared" si="10"/>
        <v>361</v>
      </c>
      <c r="M13" s="6">
        <f t="shared" si="10"/>
        <v>361</v>
      </c>
      <c r="N13" s="6">
        <f t="shared" si="10"/>
        <v>361</v>
      </c>
      <c r="O13" s="6">
        <f t="shared" si="10"/>
        <v>361</v>
      </c>
      <c r="P13" s="6">
        <f t="shared" si="10"/>
        <v>361</v>
      </c>
      <c r="Q13" s="6">
        <f t="shared" si="10"/>
        <v>361</v>
      </c>
      <c r="S13" s="4" t="s">
        <v>51</v>
      </c>
    </row>
    <row r="14" spans="1:19" ht="17.100000000000001" customHeight="1" x14ac:dyDescent="0.2">
      <c r="A14" s="9" t="s">
        <v>67</v>
      </c>
      <c r="B14" s="6">
        <f>DATE($D$1,12,31)</f>
        <v>366</v>
      </c>
      <c r="C14" s="6">
        <f>DATE($D$1,12,31)</f>
        <v>366</v>
      </c>
      <c r="D14" s="6">
        <f t="shared" ref="D14:Q14" si="11">DATE($D$1,12,31)</f>
        <v>366</v>
      </c>
      <c r="E14" s="6">
        <f t="shared" si="11"/>
        <v>366</v>
      </c>
      <c r="F14" s="6">
        <f t="shared" si="11"/>
        <v>366</v>
      </c>
      <c r="G14" s="6">
        <f t="shared" si="11"/>
        <v>366</v>
      </c>
      <c r="H14" s="6">
        <f t="shared" si="11"/>
        <v>366</v>
      </c>
      <c r="I14" s="6">
        <f t="shared" si="11"/>
        <v>366</v>
      </c>
      <c r="J14" s="6">
        <f t="shared" si="11"/>
        <v>366</v>
      </c>
      <c r="K14" s="6">
        <f t="shared" si="11"/>
        <v>366</v>
      </c>
      <c r="L14" s="6">
        <f t="shared" si="11"/>
        <v>366</v>
      </c>
      <c r="M14" s="6">
        <f t="shared" si="11"/>
        <v>366</v>
      </c>
      <c r="N14" s="6">
        <f t="shared" si="11"/>
        <v>366</v>
      </c>
      <c r="O14" s="6">
        <f t="shared" si="11"/>
        <v>366</v>
      </c>
      <c r="P14" s="6">
        <f t="shared" si="11"/>
        <v>366</v>
      </c>
      <c r="Q14" s="6">
        <f t="shared" si="11"/>
        <v>366</v>
      </c>
      <c r="S14" s="4" t="s">
        <v>52</v>
      </c>
    </row>
    <row r="15" spans="1:19" ht="17.100000000000001" customHeight="1" x14ac:dyDescent="0.2">
      <c r="A15" s="8" t="s">
        <v>68</v>
      </c>
      <c r="B15" s="6">
        <f>DATE($D$1,10,31)</f>
        <v>305</v>
      </c>
      <c r="C15" s="6"/>
      <c r="D15" s="6"/>
      <c r="E15" s="6"/>
      <c r="F15" s="6">
        <f t="shared" ref="F15:Q15" si="12">DATE($D$1,10,31)</f>
        <v>305</v>
      </c>
      <c r="G15" s="6">
        <f t="shared" si="12"/>
        <v>305</v>
      </c>
      <c r="H15" s="6">
        <f t="shared" si="12"/>
        <v>305</v>
      </c>
      <c r="I15" s="6"/>
      <c r="J15" s="6">
        <f t="shared" si="12"/>
        <v>305</v>
      </c>
      <c r="K15" s="6">
        <f t="shared" si="12"/>
        <v>305</v>
      </c>
      <c r="L15" s="6"/>
      <c r="M15" s="6"/>
      <c r="N15" s="6"/>
      <c r="O15" s="6">
        <f t="shared" si="12"/>
        <v>305</v>
      </c>
      <c r="P15" s="6">
        <f t="shared" si="12"/>
        <v>305</v>
      </c>
      <c r="Q15" s="6">
        <f t="shared" si="12"/>
        <v>305</v>
      </c>
      <c r="S15" s="4" t="s">
        <v>53</v>
      </c>
    </row>
    <row r="16" spans="1:19" x14ac:dyDescent="0.2">
      <c r="A16" s="8" t="s">
        <v>69</v>
      </c>
      <c r="B16" s="10"/>
      <c r="C16" s="6">
        <f>DATE($D$1,1,6)</f>
        <v>6</v>
      </c>
      <c r="D16" s="6">
        <f>DATE($D$1,1,6)</f>
        <v>6</v>
      </c>
      <c r="E16" s="6"/>
      <c r="F16" s="6"/>
      <c r="G16" s="6"/>
      <c r="H16" s="6"/>
      <c r="I16" s="6"/>
      <c r="J16" s="6"/>
      <c r="K16" s="6"/>
      <c r="L16" s="6"/>
      <c r="M16" s="6"/>
      <c r="N16" s="6"/>
      <c r="O16" s="6"/>
      <c r="P16" s="6">
        <f>DATE($D$1,1,6)</f>
        <v>6</v>
      </c>
      <c r="Q16" s="10"/>
      <c r="S16" s="4" t="s">
        <v>54</v>
      </c>
    </row>
    <row r="17" spans="1:19" x14ac:dyDescent="0.2">
      <c r="A17" s="5" t="s">
        <v>70</v>
      </c>
      <c r="B17" s="10"/>
      <c r="C17" s="6">
        <f>7*ROUND((4&amp;-$D$1)/7+MOD(19*MOD($D$1,19)-7,30)*0.14,)-6+60</f>
        <v>117</v>
      </c>
      <c r="D17" s="6">
        <f>7*ROUND((4&amp;-$D$1)/7+MOD(19*MOD($D$1,19)-7,30)*0.14,)-6+60</f>
        <v>117</v>
      </c>
      <c r="E17" s="6"/>
      <c r="F17" s="6"/>
      <c r="G17" s="6"/>
      <c r="H17" s="6"/>
      <c r="I17" s="6">
        <f t="shared" ref="I17:N17" si="13">7*ROUND((4&amp;-$D$1)/7+MOD(19*MOD($D$1,19)-7,30)*0.14,)-6+60</f>
        <v>117</v>
      </c>
      <c r="J17" s="6"/>
      <c r="K17" s="6"/>
      <c r="L17" s="6">
        <f t="shared" si="13"/>
        <v>117</v>
      </c>
      <c r="M17" s="6">
        <f t="shared" si="13"/>
        <v>117</v>
      </c>
      <c r="N17" s="6">
        <f t="shared" si="13"/>
        <v>117</v>
      </c>
      <c r="O17" s="10"/>
      <c r="P17" s="10"/>
      <c r="Q17" s="10"/>
      <c r="S17" s="4" t="s">
        <v>2</v>
      </c>
    </row>
    <row r="18" spans="1:19" x14ac:dyDescent="0.2">
      <c r="A18" s="8" t="s">
        <v>71</v>
      </c>
      <c r="B18" s="11"/>
      <c r="C18" s="6"/>
      <c r="D18" s="6">
        <f>DATE($D$1,8,15)</f>
        <v>228</v>
      </c>
      <c r="E18" s="6"/>
      <c r="F18" s="6"/>
      <c r="G18" s="6"/>
      <c r="H18" s="6"/>
      <c r="I18" s="6"/>
      <c r="J18" s="6"/>
      <c r="K18" s="6"/>
      <c r="L18" s="6"/>
      <c r="M18" s="6"/>
      <c r="N18" s="6">
        <f>DATE($D$1,8,15)</f>
        <v>228</v>
      </c>
      <c r="O18" s="10"/>
      <c r="P18" s="10"/>
      <c r="Q18" s="10"/>
      <c r="S18" s="4" t="s">
        <v>55</v>
      </c>
    </row>
    <row r="19" spans="1:19" x14ac:dyDescent="0.2">
      <c r="A19" s="8" t="s">
        <v>72</v>
      </c>
      <c r="B19" s="10"/>
      <c r="C19" s="6">
        <f>DATE($D$1,11,1)</f>
        <v>306</v>
      </c>
      <c r="D19" s="6"/>
      <c r="E19" s="6"/>
      <c r="F19" s="6"/>
      <c r="G19" s="6"/>
      <c r="H19" s="6"/>
      <c r="I19" s="6"/>
      <c r="J19" s="6"/>
      <c r="K19" s="6"/>
      <c r="L19" s="6">
        <f t="shared" ref="L19:N19" si="14">DATE($D$1,11,1)</f>
        <v>306</v>
      </c>
      <c r="M19" s="6">
        <f t="shared" si="14"/>
        <v>306</v>
      </c>
      <c r="N19" s="6">
        <f t="shared" si="14"/>
        <v>306</v>
      </c>
      <c r="O19" s="10"/>
      <c r="P19" s="10"/>
      <c r="Q19" s="10"/>
    </row>
    <row r="20" spans="1:19" x14ac:dyDescent="0.2">
      <c r="A20" s="5" t="s">
        <v>73</v>
      </c>
      <c r="B20" s="10"/>
      <c r="C20" s="10"/>
      <c r="D20" s="10"/>
      <c r="E20" s="10"/>
      <c r="F20" s="10"/>
      <c r="G20" s="10"/>
      <c r="H20" s="10"/>
      <c r="I20" s="10"/>
      <c r="J20" s="10"/>
      <c r="K20" s="10"/>
      <c r="L20" s="10"/>
      <c r="M20" s="10"/>
      <c r="N20" s="10"/>
      <c r="O20" s="11">
        <f>DATE($D$1,12,25)-WEEKDAY(DATE($D$1,12,25),2)-32</f>
        <v>326</v>
      </c>
      <c r="P20" s="10"/>
      <c r="Q20" s="10"/>
    </row>
    <row r="21" spans="1:19" x14ac:dyDescent="0.2">
      <c r="A21" s="12" t="s">
        <v>74</v>
      </c>
      <c r="B21" s="10"/>
      <c r="C21" s="10"/>
      <c r="D21" s="10"/>
      <c r="E21" s="11">
        <f>DATE(D1,3,8)</f>
        <v>68</v>
      </c>
      <c r="F21" s="10"/>
      <c r="G21" s="10"/>
      <c r="H21" s="10"/>
      <c r="I21" s="10"/>
      <c r="J21" s="10"/>
      <c r="K21" s="10"/>
      <c r="L21" s="10"/>
      <c r="M21" s="10"/>
      <c r="N21" s="10"/>
      <c r="O21" s="10"/>
      <c r="P21" s="10"/>
      <c r="Q21" s="10"/>
    </row>
    <row r="22" spans="1:19" x14ac:dyDescent="0.2">
      <c r="E22" s="13"/>
    </row>
    <row r="23" spans="1:19" x14ac:dyDescent="0.2">
      <c r="E23" s="13"/>
    </row>
    <row r="24" spans="1:19" x14ac:dyDescent="0.2">
      <c r="A24" s="535" t="s">
        <v>75</v>
      </c>
      <c r="B24" s="535"/>
      <c r="E24" s="13"/>
    </row>
    <row r="25" spans="1:19" x14ac:dyDescent="0.2">
      <c r="A25" s="14"/>
      <c r="B25" s="15"/>
      <c r="E25" s="13"/>
    </row>
    <row r="26" spans="1:19" x14ac:dyDescent="0.2">
      <c r="A26" s="14"/>
      <c r="B26" s="14"/>
      <c r="E26" s="13"/>
    </row>
    <row r="27" spans="1:19" x14ac:dyDescent="0.2">
      <c r="A27" s="14"/>
      <c r="B27" s="14"/>
      <c r="E27" s="13"/>
    </row>
    <row r="28" spans="1:19" x14ac:dyDescent="0.2">
      <c r="A28" s="14"/>
      <c r="B28" s="14"/>
      <c r="E28" s="13"/>
    </row>
    <row r="29" spans="1:19" x14ac:dyDescent="0.2">
      <c r="A29" s="14"/>
      <c r="B29" s="14"/>
    </row>
    <row r="30" spans="1:19" x14ac:dyDescent="0.2">
      <c r="A30" s="14"/>
      <c r="B30" s="14"/>
    </row>
    <row r="31" spans="1:19" x14ac:dyDescent="0.2">
      <c r="A31" s="14"/>
      <c r="B31" s="14"/>
    </row>
  </sheetData>
  <sheetProtection algorithmName="SHA-512" hashValue="C4AZNv4fQNjcXrlC1BA1K5tCoB23hacKyNY2GYFaz9NsJr4QlPL1Xj8zITVtepRHvvLHs+q76grqkqnQPtL78g==" saltValue="xCBmUrrzy55t8g9crDqiwA==" spinCount="100000" sheet="1" objects="1" scenarios="1"/>
  <mergeCells count="1">
    <mergeCell ref="A24:B24"/>
  </mergeCells>
  <pageMargins left="0.7" right="0.7" top="0.78740157500000008" bottom="0.78740157500000008"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8"/>
  <sheetViews>
    <sheetView topLeftCell="A4" workbookViewId="0">
      <selection activeCell="D2" sqref="D2"/>
    </sheetView>
  </sheetViews>
  <sheetFormatPr baseColWidth="10" defaultColWidth="11.28515625" defaultRowHeight="14.25" x14ac:dyDescent="0.2"/>
  <cols>
    <col min="1" max="1" width="8.7109375" style="1" customWidth="1"/>
    <col min="2" max="32" width="6.28515625" style="1" customWidth="1"/>
    <col min="33" max="16384" width="11.28515625" style="1"/>
  </cols>
  <sheetData>
    <row r="2" spans="1:32" ht="15" x14ac:dyDescent="0.25">
      <c r="C2" s="16" t="s">
        <v>39</v>
      </c>
      <c r="D2" s="16">
        <f>'Start Data'!B4</f>
        <v>0</v>
      </c>
    </row>
    <row r="5" spans="1:32" ht="15" x14ac:dyDescent="0.25">
      <c r="A5" s="536">
        <v>44562</v>
      </c>
      <c r="B5" s="72">
        <f t="shared" ref="B5:AF5" si="0">B6</f>
        <v>1</v>
      </c>
      <c r="C5" s="72">
        <f t="shared" si="0"/>
        <v>2</v>
      </c>
      <c r="D5" s="72">
        <f t="shared" si="0"/>
        <v>3</v>
      </c>
      <c r="E5" s="72">
        <f t="shared" si="0"/>
        <v>4</v>
      </c>
      <c r="F5" s="72">
        <f t="shared" si="0"/>
        <v>5</v>
      </c>
      <c r="G5" s="72">
        <f t="shared" si="0"/>
        <v>6</v>
      </c>
      <c r="H5" s="72">
        <f t="shared" si="0"/>
        <v>7</v>
      </c>
      <c r="I5" s="72">
        <f t="shared" si="0"/>
        <v>8</v>
      </c>
      <c r="J5" s="72">
        <f t="shared" si="0"/>
        <v>9</v>
      </c>
      <c r="K5" s="72">
        <f t="shared" si="0"/>
        <v>10</v>
      </c>
      <c r="L5" s="72">
        <f t="shared" si="0"/>
        <v>11</v>
      </c>
      <c r="M5" s="72">
        <f t="shared" si="0"/>
        <v>12</v>
      </c>
      <c r="N5" s="72">
        <f t="shared" si="0"/>
        <v>13</v>
      </c>
      <c r="O5" s="72">
        <f t="shared" si="0"/>
        <v>14</v>
      </c>
      <c r="P5" s="72">
        <f t="shared" si="0"/>
        <v>15</v>
      </c>
      <c r="Q5" s="72">
        <f t="shared" si="0"/>
        <v>16</v>
      </c>
      <c r="R5" s="72">
        <f t="shared" si="0"/>
        <v>17</v>
      </c>
      <c r="S5" s="72">
        <f t="shared" si="0"/>
        <v>18</v>
      </c>
      <c r="T5" s="72">
        <f t="shared" si="0"/>
        <v>19</v>
      </c>
      <c r="U5" s="72">
        <f t="shared" si="0"/>
        <v>20</v>
      </c>
      <c r="V5" s="72">
        <f t="shared" si="0"/>
        <v>21</v>
      </c>
      <c r="W5" s="72">
        <f t="shared" si="0"/>
        <v>22</v>
      </c>
      <c r="X5" s="72">
        <f t="shared" si="0"/>
        <v>23</v>
      </c>
      <c r="Y5" s="72">
        <f t="shared" si="0"/>
        <v>24</v>
      </c>
      <c r="Z5" s="72">
        <f t="shared" si="0"/>
        <v>25</v>
      </c>
      <c r="AA5" s="72">
        <f t="shared" si="0"/>
        <v>26</v>
      </c>
      <c r="AB5" s="72">
        <f t="shared" si="0"/>
        <v>27</v>
      </c>
      <c r="AC5" s="72">
        <f t="shared" si="0"/>
        <v>28</v>
      </c>
      <c r="AD5" s="72">
        <f t="shared" si="0"/>
        <v>29</v>
      </c>
      <c r="AE5" s="72">
        <f t="shared" si="0"/>
        <v>30</v>
      </c>
      <c r="AF5" s="72">
        <f t="shared" si="0"/>
        <v>31</v>
      </c>
    </row>
    <row r="6" spans="1:32" ht="15" x14ac:dyDescent="0.25">
      <c r="A6" s="536"/>
      <c r="B6" s="73">
        <f>DATE($D$2,MONTH(A5),1)</f>
        <v>1</v>
      </c>
      <c r="C6" s="73">
        <f t="shared" ref="C6:AF6" si="1">IFERROR(IF(MONTH(B6+1)=MONTH($B6),B6+1,""),"")</f>
        <v>2</v>
      </c>
      <c r="D6" s="73">
        <f t="shared" si="1"/>
        <v>3</v>
      </c>
      <c r="E6" s="73">
        <f t="shared" si="1"/>
        <v>4</v>
      </c>
      <c r="F6" s="73">
        <f t="shared" si="1"/>
        <v>5</v>
      </c>
      <c r="G6" s="73">
        <f t="shared" si="1"/>
        <v>6</v>
      </c>
      <c r="H6" s="73">
        <f t="shared" si="1"/>
        <v>7</v>
      </c>
      <c r="I6" s="73">
        <f t="shared" si="1"/>
        <v>8</v>
      </c>
      <c r="J6" s="73">
        <f t="shared" si="1"/>
        <v>9</v>
      </c>
      <c r="K6" s="73">
        <f t="shared" si="1"/>
        <v>10</v>
      </c>
      <c r="L6" s="73">
        <f t="shared" si="1"/>
        <v>11</v>
      </c>
      <c r="M6" s="73">
        <f t="shared" si="1"/>
        <v>12</v>
      </c>
      <c r="N6" s="73">
        <f t="shared" si="1"/>
        <v>13</v>
      </c>
      <c r="O6" s="73">
        <f t="shared" si="1"/>
        <v>14</v>
      </c>
      <c r="P6" s="73">
        <f t="shared" si="1"/>
        <v>15</v>
      </c>
      <c r="Q6" s="73">
        <f t="shared" si="1"/>
        <v>16</v>
      </c>
      <c r="R6" s="73">
        <f t="shared" si="1"/>
        <v>17</v>
      </c>
      <c r="S6" s="73">
        <f t="shared" si="1"/>
        <v>18</v>
      </c>
      <c r="T6" s="73">
        <f t="shared" si="1"/>
        <v>19</v>
      </c>
      <c r="U6" s="73">
        <f t="shared" si="1"/>
        <v>20</v>
      </c>
      <c r="V6" s="73">
        <f t="shared" si="1"/>
        <v>21</v>
      </c>
      <c r="W6" s="73">
        <f t="shared" si="1"/>
        <v>22</v>
      </c>
      <c r="X6" s="73">
        <f t="shared" si="1"/>
        <v>23</v>
      </c>
      <c r="Y6" s="73">
        <f t="shared" si="1"/>
        <v>24</v>
      </c>
      <c r="Z6" s="73">
        <f t="shared" si="1"/>
        <v>25</v>
      </c>
      <c r="AA6" s="73">
        <f t="shared" si="1"/>
        <v>26</v>
      </c>
      <c r="AB6" s="73">
        <f t="shared" si="1"/>
        <v>27</v>
      </c>
      <c r="AC6" s="73">
        <f t="shared" si="1"/>
        <v>28</v>
      </c>
      <c r="AD6" s="73">
        <f t="shared" si="1"/>
        <v>29</v>
      </c>
      <c r="AE6" s="73">
        <f t="shared" si="1"/>
        <v>30</v>
      </c>
      <c r="AF6" s="73">
        <f t="shared" si="1"/>
        <v>31</v>
      </c>
    </row>
    <row r="7" spans="1:32" ht="15" x14ac:dyDescent="0.25">
      <c r="A7" s="536">
        <v>44593</v>
      </c>
      <c r="B7" s="72">
        <f t="shared" ref="B7:AF7" si="2">B8</f>
        <v>32</v>
      </c>
      <c r="C7" s="72">
        <f t="shared" si="2"/>
        <v>33</v>
      </c>
      <c r="D7" s="72">
        <f t="shared" si="2"/>
        <v>34</v>
      </c>
      <c r="E7" s="72">
        <f t="shared" si="2"/>
        <v>35</v>
      </c>
      <c r="F7" s="72">
        <f t="shared" si="2"/>
        <v>36</v>
      </c>
      <c r="G7" s="72">
        <f t="shared" si="2"/>
        <v>37</v>
      </c>
      <c r="H7" s="72">
        <f t="shared" si="2"/>
        <v>38</v>
      </c>
      <c r="I7" s="72">
        <f t="shared" si="2"/>
        <v>39</v>
      </c>
      <c r="J7" s="72">
        <f t="shared" si="2"/>
        <v>40</v>
      </c>
      <c r="K7" s="72">
        <f t="shared" si="2"/>
        <v>41</v>
      </c>
      <c r="L7" s="72">
        <f t="shared" si="2"/>
        <v>42</v>
      </c>
      <c r="M7" s="72">
        <f t="shared" si="2"/>
        <v>43</v>
      </c>
      <c r="N7" s="72">
        <f t="shared" si="2"/>
        <v>44</v>
      </c>
      <c r="O7" s="72">
        <f t="shared" si="2"/>
        <v>45</v>
      </c>
      <c r="P7" s="72">
        <f t="shared" si="2"/>
        <v>46</v>
      </c>
      <c r="Q7" s="72">
        <f t="shared" si="2"/>
        <v>47</v>
      </c>
      <c r="R7" s="72">
        <f t="shared" si="2"/>
        <v>48</v>
      </c>
      <c r="S7" s="72">
        <f t="shared" si="2"/>
        <v>49</v>
      </c>
      <c r="T7" s="72">
        <f t="shared" si="2"/>
        <v>50</v>
      </c>
      <c r="U7" s="72">
        <f t="shared" si="2"/>
        <v>51</v>
      </c>
      <c r="V7" s="72">
        <f t="shared" si="2"/>
        <v>52</v>
      </c>
      <c r="W7" s="72">
        <f t="shared" si="2"/>
        <v>53</v>
      </c>
      <c r="X7" s="72">
        <f t="shared" si="2"/>
        <v>54</v>
      </c>
      <c r="Y7" s="72">
        <f t="shared" si="2"/>
        <v>55</v>
      </c>
      <c r="Z7" s="72">
        <f t="shared" si="2"/>
        <v>56</v>
      </c>
      <c r="AA7" s="72">
        <f t="shared" si="2"/>
        <v>57</v>
      </c>
      <c r="AB7" s="72">
        <f t="shared" si="2"/>
        <v>58</v>
      </c>
      <c r="AC7" s="72">
        <f t="shared" si="2"/>
        <v>59</v>
      </c>
      <c r="AD7" s="74">
        <f t="shared" si="2"/>
        <v>60</v>
      </c>
      <c r="AE7" s="74" t="str">
        <f t="shared" si="2"/>
        <v/>
      </c>
      <c r="AF7" s="74" t="str">
        <f t="shared" si="2"/>
        <v/>
      </c>
    </row>
    <row r="8" spans="1:32" ht="15" x14ac:dyDescent="0.25">
      <c r="A8" s="536"/>
      <c r="B8" s="73">
        <f>EDATE(B6,1)</f>
        <v>32</v>
      </c>
      <c r="C8" s="73">
        <f t="shared" ref="C8:AF8" si="3">IFERROR(IF(MONTH(B8+1)=MONTH($B8),B8+1,""),"")</f>
        <v>33</v>
      </c>
      <c r="D8" s="73">
        <f t="shared" si="3"/>
        <v>34</v>
      </c>
      <c r="E8" s="73">
        <f t="shared" si="3"/>
        <v>35</v>
      </c>
      <c r="F8" s="73">
        <f t="shared" si="3"/>
        <v>36</v>
      </c>
      <c r="G8" s="73">
        <f t="shared" si="3"/>
        <v>37</v>
      </c>
      <c r="H8" s="73">
        <f t="shared" si="3"/>
        <v>38</v>
      </c>
      <c r="I8" s="73">
        <f t="shared" si="3"/>
        <v>39</v>
      </c>
      <c r="J8" s="73">
        <f t="shared" si="3"/>
        <v>40</v>
      </c>
      <c r="K8" s="73">
        <f t="shared" si="3"/>
        <v>41</v>
      </c>
      <c r="L8" s="73">
        <f t="shared" si="3"/>
        <v>42</v>
      </c>
      <c r="M8" s="73">
        <f t="shared" si="3"/>
        <v>43</v>
      </c>
      <c r="N8" s="73">
        <f t="shared" si="3"/>
        <v>44</v>
      </c>
      <c r="O8" s="73">
        <f t="shared" si="3"/>
        <v>45</v>
      </c>
      <c r="P8" s="73">
        <f t="shared" si="3"/>
        <v>46</v>
      </c>
      <c r="Q8" s="73">
        <f t="shared" si="3"/>
        <v>47</v>
      </c>
      <c r="R8" s="73">
        <f t="shared" si="3"/>
        <v>48</v>
      </c>
      <c r="S8" s="73">
        <f t="shared" si="3"/>
        <v>49</v>
      </c>
      <c r="T8" s="73">
        <f t="shared" si="3"/>
        <v>50</v>
      </c>
      <c r="U8" s="73">
        <f t="shared" si="3"/>
        <v>51</v>
      </c>
      <c r="V8" s="73">
        <f t="shared" si="3"/>
        <v>52</v>
      </c>
      <c r="W8" s="73">
        <f t="shared" si="3"/>
        <v>53</v>
      </c>
      <c r="X8" s="73">
        <f t="shared" si="3"/>
        <v>54</v>
      </c>
      <c r="Y8" s="73">
        <f t="shared" si="3"/>
        <v>55</v>
      </c>
      <c r="Z8" s="73">
        <f t="shared" si="3"/>
        <v>56</v>
      </c>
      <c r="AA8" s="73">
        <f t="shared" si="3"/>
        <v>57</v>
      </c>
      <c r="AB8" s="73">
        <f t="shared" si="3"/>
        <v>58</v>
      </c>
      <c r="AC8" s="73">
        <f t="shared" si="3"/>
        <v>59</v>
      </c>
      <c r="AD8" s="75">
        <f t="shared" si="3"/>
        <v>60</v>
      </c>
      <c r="AE8" s="75" t="str">
        <f t="shared" si="3"/>
        <v/>
      </c>
      <c r="AF8" s="75" t="str">
        <f t="shared" si="3"/>
        <v/>
      </c>
    </row>
    <row r="9" spans="1:32" ht="15" x14ac:dyDescent="0.25">
      <c r="A9" s="536">
        <v>44621</v>
      </c>
      <c r="B9" s="72">
        <f t="shared" ref="B9:AF9" si="4">B10</f>
        <v>61</v>
      </c>
      <c r="C9" s="72">
        <f t="shared" si="4"/>
        <v>62</v>
      </c>
      <c r="D9" s="72">
        <f t="shared" si="4"/>
        <v>63</v>
      </c>
      <c r="E9" s="72">
        <f t="shared" si="4"/>
        <v>64</v>
      </c>
      <c r="F9" s="72">
        <f t="shared" si="4"/>
        <v>65</v>
      </c>
      <c r="G9" s="72">
        <f t="shared" si="4"/>
        <v>66</v>
      </c>
      <c r="H9" s="72">
        <f t="shared" si="4"/>
        <v>67</v>
      </c>
      <c r="I9" s="72">
        <f t="shared" si="4"/>
        <v>68</v>
      </c>
      <c r="J9" s="72">
        <f t="shared" si="4"/>
        <v>69</v>
      </c>
      <c r="K9" s="72">
        <f t="shared" si="4"/>
        <v>70</v>
      </c>
      <c r="L9" s="72">
        <f t="shared" si="4"/>
        <v>71</v>
      </c>
      <c r="M9" s="72">
        <f t="shared" si="4"/>
        <v>72</v>
      </c>
      <c r="N9" s="72">
        <f t="shared" si="4"/>
        <v>73</v>
      </c>
      <c r="O9" s="72">
        <f t="shared" si="4"/>
        <v>74</v>
      </c>
      <c r="P9" s="72">
        <f t="shared" si="4"/>
        <v>75</v>
      </c>
      <c r="Q9" s="72">
        <f t="shared" si="4"/>
        <v>76</v>
      </c>
      <c r="R9" s="72">
        <f t="shared" si="4"/>
        <v>77</v>
      </c>
      <c r="S9" s="72">
        <f t="shared" si="4"/>
        <v>78</v>
      </c>
      <c r="T9" s="72">
        <f t="shared" si="4"/>
        <v>79</v>
      </c>
      <c r="U9" s="72">
        <f t="shared" si="4"/>
        <v>80</v>
      </c>
      <c r="V9" s="72">
        <f t="shared" si="4"/>
        <v>81</v>
      </c>
      <c r="W9" s="72">
        <f t="shared" si="4"/>
        <v>82</v>
      </c>
      <c r="X9" s="72">
        <f t="shared" si="4"/>
        <v>83</v>
      </c>
      <c r="Y9" s="72">
        <f t="shared" si="4"/>
        <v>84</v>
      </c>
      <c r="Z9" s="72">
        <f t="shared" si="4"/>
        <v>85</v>
      </c>
      <c r="AA9" s="72">
        <f t="shared" si="4"/>
        <v>86</v>
      </c>
      <c r="AB9" s="72">
        <f t="shared" si="4"/>
        <v>87</v>
      </c>
      <c r="AC9" s="72">
        <f t="shared" si="4"/>
        <v>88</v>
      </c>
      <c r="AD9" s="72">
        <f t="shared" si="4"/>
        <v>89</v>
      </c>
      <c r="AE9" s="72">
        <f t="shared" si="4"/>
        <v>90</v>
      </c>
      <c r="AF9" s="72">
        <f t="shared" si="4"/>
        <v>91</v>
      </c>
    </row>
    <row r="10" spans="1:32" ht="15" x14ac:dyDescent="0.25">
      <c r="A10" s="536"/>
      <c r="B10" s="73">
        <f>EDATE(B8,1)</f>
        <v>61</v>
      </c>
      <c r="C10" s="73">
        <f t="shared" ref="C10:AF10" si="5">IFERROR(IF(MONTH(B10+1)=MONTH($B10),B10+1,""),"")</f>
        <v>62</v>
      </c>
      <c r="D10" s="73">
        <f t="shared" si="5"/>
        <v>63</v>
      </c>
      <c r="E10" s="73">
        <f t="shared" si="5"/>
        <v>64</v>
      </c>
      <c r="F10" s="73">
        <f t="shared" si="5"/>
        <v>65</v>
      </c>
      <c r="G10" s="73">
        <f t="shared" si="5"/>
        <v>66</v>
      </c>
      <c r="H10" s="73">
        <f t="shared" si="5"/>
        <v>67</v>
      </c>
      <c r="I10" s="73">
        <f t="shared" si="5"/>
        <v>68</v>
      </c>
      <c r="J10" s="73">
        <f t="shared" si="5"/>
        <v>69</v>
      </c>
      <c r="K10" s="73">
        <f t="shared" si="5"/>
        <v>70</v>
      </c>
      <c r="L10" s="73">
        <f t="shared" si="5"/>
        <v>71</v>
      </c>
      <c r="M10" s="73">
        <f t="shared" si="5"/>
        <v>72</v>
      </c>
      <c r="N10" s="73">
        <f t="shared" si="5"/>
        <v>73</v>
      </c>
      <c r="O10" s="73">
        <f t="shared" si="5"/>
        <v>74</v>
      </c>
      <c r="P10" s="73">
        <f t="shared" si="5"/>
        <v>75</v>
      </c>
      <c r="Q10" s="73">
        <f t="shared" si="5"/>
        <v>76</v>
      </c>
      <c r="R10" s="73">
        <f t="shared" si="5"/>
        <v>77</v>
      </c>
      <c r="S10" s="73">
        <f t="shared" si="5"/>
        <v>78</v>
      </c>
      <c r="T10" s="73">
        <f t="shared" si="5"/>
        <v>79</v>
      </c>
      <c r="U10" s="73">
        <f t="shared" si="5"/>
        <v>80</v>
      </c>
      <c r="V10" s="73">
        <f t="shared" si="5"/>
        <v>81</v>
      </c>
      <c r="W10" s="73">
        <f t="shared" si="5"/>
        <v>82</v>
      </c>
      <c r="X10" s="73">
        <f t="shared" si="5"/>
        <v>83</v>
      </c>
      <c r="Y10" s="73">
        <f t="shared" si="5"/>
        <v>84</v>
      </c>
      <c r="Z10" s="73">
        <f t="shared" si="5"/>
        <v>85</v>
      </c>
      <c r="AA10" s="73">
        <f t="shared" si="5"/>
        <v>86</v>
      </c>
      <c r="AB10" s="73">
        <f t="shared" si="5"/>
        <v>87</v>
      </c>
      <c r="AC10" s="73">
        <f t="shared" si="5"/>
        <v>88</v>
      </c>
      <c r="AD10" s="73">
        <f t="shared" si="5"/>
        <v>89</v>
      </c>
      <c r="AE10" s="73">
        <f t="shared" si="5"/>
        <v>90</v>
      </c>
      <c r="AF10" s="73">
        <f t="shared" si="5"/>
        <v>91</v>
      </c>
    </row>
    <row r="11" spans="1:32" ht="15" x14ac:dyDescent="0.25">
      <c r="A11" s="536">
        <v>44652</v>
      </c>
      <c r="B11" s="72">
        <f t="shared" ref="B11:AF11" si="6">B12</f>
        <v>92</v>
      </c>
      <c r="C11" s="72">
        <f t="shared" si="6"/>
        <v>93</v>
      </c>
      <c r="D11" s="72">
        <f t="shared" si="6"/>
        <v>94</v>
      </c>
      <c r="E11" s="72">
        <f t="shared" si="6"/>
        <v>95</v>
      </c>
      <c r="F11" s="72">
        <f t="shared" si="6"/>
        <v>96</v>
      </c>
      <c r="G11" s="72">
        <f t="shared" si="6"/>
        <v>97</v>
      </c>
      <c r="H11" s="72">
        <f t="shared" si="6"/>
        <v>98</v>
      </c>
      <c r="I11" s="72">
        <f t="shared" si="6"/>
        <v>99</v>
      </c>
      <c r="J11" s="72">
        <f t="shared" si="6"/>
        <v>100</v>
      </c>
      <c r="K11" s="72">
        <f t="shared" si="6"/>
        <v>101</v>
      </c>
      <c r="L11" s="72">
        <f t="shared" si="6"/>
        <v>102</v>
      </c>
      <c r="M11" s="72">
        <f t="shared" si="6"/>
        <v>103</v>
      </c>
      <c r="N11" s="72">
        <f t="shared" si="6"/>
        <v>104</v>
      </c>
      <c r="O11" s="72">
        <f t="shared" si="6"/>
        <v>105</v>
      </c>
      <c r="P11" s="72">
        <f t="shared" si="6"/>
        <v>106</v>
      </c>
      <c r="Q11" s="72">
        <f t="shared" si="6"/>
        <v>107</v>
      </c>
      <c r="R11" s="72">
        <f t="shared" si="6"/>
        <v>108</v>
      </c>
      <c r="S11" s="72">
        <f t="shared" si="6"/>
        <v>109</v>
      </c>
      <c r="T11" s="72">
        <f t="shared" si="6"/>
        <v>110</v>
      </c>
      <c r="U11" s="72">
        <f t="shared" si="6"/>
        <v>111</v>
      </c>
      <c r="V11" s="72">
        <f t="shared" si="6"/>
        <v>112</v>
      </c>
      <c r="W11" s="72">
        <f t="shared" si="6"/>
        <v>113</v>
      </c>
      <c r="X11" s="72">
        <f t="shared" si="6"/>
        <v>114</v>
      </c>
      <c r="Y11" s="72">
        <f t="shared" si="6"/>
        <v>115</v>
      </c>
      <c r="Z11" s="72">
        <f t="shared" si="6"/>
        <v>116</v>
      </c>
      <c r="AA11" s="72">
        <f t="shared" si="6"/>
        <v>117</v>
      </c>
      <c r="AB11" s="72">
        <f t="shared" si="6"/>
        <v>118</v>
      </c>
      <c r="AC11" s="72">
        <f t="shared" si="6"/>
        <v>119</v>
      </c>
      <c r="AD11" s="72">
        <f t="shared" si="6"/>
        <v>120</v>
      </c>
      <c r="AE11" s="72">
        <f t="shared" si="6"/>
        <v>121</v>
      </c>
      <c r="AF11" s="76" t="str">
        <f t="shared" si="6"/>
        <v/>
      </c>
    </row>
    <row r="12" spans="1:32" ht="15" x14ac:dyDescent="0.25">
      <c r="A12" s="536"/>
      <c r="B12" s="73">
        <f>EDATE(B10,1)</f>
        <v>92</v>
      </c>
      <c r="C12" s="73">
        <f t="shared" ref="C12:AF12" si="7">IFERROR(IF(MONTH(B12+1)=MONTH($B12),B12+1,""),"")</f>
        <v>93</v>
      </c>
      <c r="D12" s="73">
        <f t="shared" si="7"/>
        <v>94</v>
      </c>
      <c r="E12" s="73">
        <f t="shared" si="7"/>
        <v>95</v>
      </c>
      <c r="F12" s="73">
        <f t="shared" si="7"/>
        <v>96</v>
      </c>
      <c r="G12" s="73">
        <f t="shared" si="7"/>
        <v>97</v>
      </c>
      <c r="H12" s="73">
        <f t="shared" si="7"/>
        <v>98</v>
      </c>
      <c r="I12" s="73">
        <f t="shared" si="7"/>
        <v>99</v>
      </c>
      <c r="J12" s="73">
        <f t="shared" si="7"/>
        <v>100</v>
      </c>
      <c r="K12" s="73">
        <f t="shared" si="7"/>
        <v>101</v>
      </c>
      <c r="L12" s="73">
        <f t="shared" si="7"/>
        <v>102</v>
      </c>
      <c r="M12" s="73">
        <f t="shared" si="7"/>
        <v>103</v>
      </c>
      <c r="N12" s="73">
        <f t="shared" si="7"/>
        <v>104</v>
      </c>
      <c r="O12" s="73">
        <f t="shared" si="7"/>
        <v>105</v>
      </c>
      <c r="P12" s="73">
        <f t="shared" si="7"/>
        <v>106</v>
      </c>
      <c r="Q12" s="73">
        <f t="shared" si="7"/>
        <v>107</v>
      </c>
      <c r="R12" s="73">
        <f t="shared" si="7"/>
        <v>108</v>
      </c>
      <c r="S12" s="73">
        <f t="shared" si="7"/>
        <v>109</v>
      </c>
      <c r="T12" s="73">
        <f t="shared" si="7"/>
        <v>110</v>
      </c>
      <c r="U12" s="73">
        <f t="shared" si="7"/>
        <v>111</v>
      </c>
      <c r="V12" s="73">
        <f t="shared" si="7"/>
        <v>112</v>
      </c>
      <c r="W12" s="73">
        <f t="shared" si="7"/>
        <v>113</v>
      </c>
      <c r="X12" s="73">
        <f t="shared" si="7"/>
        <v>114</v>
      </c>
      <c r="Y12" s="73">
        <f t="shared" si="7"/>
        <v>115</v>
      </c>
      <c r="Z12" s="73">
        <f t="shared" si="7"/>
        <v>116</v>
      </c>
      <c r="AA12" s="73">
        <f t="shared" si="7"/>
        <v>117</v>
      </c>
      <c r="AB12" s="73">
        <f t="shared" si="7"/>
        <v>118</v>
      </c>
      <c r="AC12" s="73">
        <f t="shared" si="7"/>
        <v>119</v>
      </c>
      <c r="AD12" s="73">
        <f t="shared" si="7"/>
        <v>120</v>
      </c>
      <c r="AE12" s="73">
        <f t="shared" si="7"/>
        <v>121</v>
      </c>
      <c r="AF12" s="75" t="str">
        <f t="shared" si="7"/>
        <v/>
      </c>
    </row>
    <row r="13" spans="1:32" ht="15" x14ac:dyDescent="0.25">
      <c r="A13" s="536">
        <v>44682</v>
      </c>
      <c r="B13" s="72">
        <f t="shared" ref="B13:AF13" si="8">B14</f>
        <v>122</v>
      </c>
      <c r="C13" s="72">
        <f t="shared" si="8"/>
        <v>123</v>
      </c>
      <c r="D13" s="72">
        <f t="shared" si="8"/>
        <v>124</v>
      </c>
      <c r="E13" s="72">
        <f t="shared" si="8"/>
        <v>125</v>
      </c>
      <c r="F13" s="72">
        <f t="shared" si="8"/>
        <v>126</v>
      </c>
      <c r="G13" s="72">
        <f t="shared" si="8"/>
        <v>127</v>
      </c>
      <c r="H13" s="72">
        <f t="shared" si="8"/>
        <v>128</v>
      </c>
      <c r="I13" s="72">
        <f t="shared" si="8"/>
        <v>129</v>
      </c>
      <c r="J13" s="72">
        <f t="shared" si="8"/>
        <v>130</v>
      </c>
      <c r="K13" s="72">
        <f t="shared" si="8"/>
        <v>131</v>
      </c>
      <c r="L13" s="72">
        <f t="shared" si="8"/>
        <v>132</v>
      </c>
      <c r="M13" s="72">
        <f t="shared" si="8"/>
        <v>133</v>
      </c>
      <c r="N13" s="72">
        <f t="shared" si="8"/>
        <v>134</v>
      </c>
      <c r="O13" s="72">
        <f t="shared" si="8"/>
        <v>135</v>
      </c>
      <c r="P13" s="72">
        <f t="shared" si="8"/>
        <v>136</v>
      </c>
      <c r="Q13" s="72">
        <f t="shared" si="8"/>
        <v>137</v>
      </c>
      <c r="R13" s="72">
        <f t="shared" si="8"/>
        <v>138</v>
      </c>
      <c r="S13" s="72">
        <f t="shared" si="8"/>
        <v>139</v>
      </c>
      <c r="T13" s="72">
        <f t="shared" si="8"/>
        <v>140</v>
      </c>
      <c r="U13" s="72">
        <f t="shared" si="8"/>
        <v>141</v>
      </c>
      <c r="V13" s="72">
        <f t="shared" si="8"/>
        <v>142</v>
      </c>
      <c r="W13" s="72">
        <f t="shared" si="8"/>
        <v>143</v>
      </c>
      <c r="X13" s="72">
        <f t="shared" si="8"/>
        <v>144</v>
      </c>
      <c r="Y13" s="72">
        <f t="shared" si="8"/>
        <v>145</v>
      </c>
      <c r="Z13" s="72">
        <f t="shared" si="8"/>
        <v>146</v>
      </c>
      <c r="AA13" s="72">
        <f t="shared" si="8"/>
        <v>147</v>
      </c>
      <c r="AB13" s="72">
        <f t="shared" si="8"/>
        <v>148</v>
      </c>
      <c r="AC13" s="72">
        <f t="shared" si="8"/>
        <v>149</v>
      </c>
      <c r="AD13" s="72">
        <f t="shared" si="8"/>
        <v>150</v>
      </c>
      <c r="AE13" s="72">
        <f t="shared" si="8"/>
        <v>151</v>
      </c>
      <c r="AF13" s="72">
        <f t="shared" si="8"/>
        <v>152</v>
      </c>
    </row>
    <row r="14" spans="1:32" ht="15" x14ac:dyDescent="0.25">
      <c r="A14" s="536"/>
      <c r="B14" s="73">
        <f>EDATE(B12,1)</f>
        <v>122</v>
      </c>
      <c r="C14" s="73">
        <f t="shared" ref="C14:AF14" si="9">IFERROR(IF(MONTH(B14+1)=MONTH($B14),B14+1,""),"")</f>
        <v>123</v>
      </c>
      <c r="D14" s="73">
        <f t="shared" si="9"/>
        <v>124</v>
      </c>
      <c r="E14" s="73">
        <f t="shared" si="9"/>
        <v>125</v>
      </c>
      <c r="F14" s="73">
        <f t="shared" si="9"/>
        <v>126</v>
      </c>
      <c r="G14" s="73">
        <f t="shared" si="9"/>
        <v>127</v>
      </c>
      <c r="H14" s="73">
        <f t="shared" si="9"/>
        <v>128</v>
      </c>
      <c r="I14" s="73">
        <f t="shared" si="9"/>
        <v>129</v>
      </c>
      <c r="J14" s="73">
        <f t="shared" si="9"/>
        <v>130</v>
      </c>
      <c r="K14" s="73">
        <f t="shared" si="9"/>
        <v>131</v>
      </c>
      <c r="L14" s="73">
        <f t="shared" si="9"/>
        <v>132</v>
      </c>
      <c r="M14" s="73">
        <f t="shared" si="9"/>
        <v>133</v>
      </c>
      <c r="N14" s="73">
        <f t="shared" si="9"/>
        <v>134</v>
      </c>
      <c r="O14" s="73">
        <f t="shared" si="9"/>
        <v>135</v>
      </c>
      <c r="P14" s="73">
        <f t="shared" si="9"/>
        <v>136</v>
      </c>
      <c r="Q14" s="73">
        <f t="shared" si="9"/>
        <v>137</v>
      </c>
      <c r="R14" s="73">
        <f t="shared" si="9"/>
        <v>138</v>
      </c>
      <c r="S14" s="73">
        <f t="shared" si="9"/>
        <v>139</v>
      </c>
      <c r="T14" s="73">
        <f t="shared" si="9"/>
        <v>140</v>
      </c>
      <c r="U14" s="73">
        <f t="shared" si="9"/>
        <v>141</v>
      </c>
      <c r="V14" s="73">
        <f t="shared" si="9"/>
        <v>142</v>
      </c>
      <c r="W14" s="73">
        <f t="shared" si="9"/>
        <v>143</v>
      </c>
      <c r="X14" s="73">
        <f t="shared" si="9"/>
        <v>144</v>
      </c>
      <c r="Y14" s="73">
        <f t="shared" si="9"/>
        <v>145</v>
      </c>
      <c r="Z14" s="73">
        <f t="shared" si="9"/>
        <v>146</v>
      </c>
      <c r="AA14" s="73">
        <f t="shared" si="9"/>
        <v>147</v>
      </c>
      <c r="AB14" s="73">
        <f t="shared" si="9"/>
        <v>148</v>
      </c>
      <c r="AC14" s="73">
        <f t="shared" si="9"/>
        <v>149</v>
      </c>
      <c r="AD14" s="73">
        <f t="shared" si="9"/>
        <v>150</v>
      </c>
      <c r="AE14" s="73">
        <f t="shared" si="9"/>
        <v>151</v>
      </c>
      <c r="AF14" s="73">
        <f t="shared" si="9"/>
        <v>152</v>
      </c>
    </row>
    <row r="15" spans="1:32" ht="15" x14ac:dyDescent="0.25">
      <c r="A15" s="536">
        <v>44713</v>
      </c>
      <c r="B15" s="72">
        <f t="shared" ref="B15:AF15" si="10">B16</f>
        <v>153</v>
      </c>
      <c r="C15" s="72">
        <f t="shared" si="10"/>
        <v>154</v>
      </c>
      <c r="D15" s="72">
        <f t="shared" si="10"/>
        <v>155</v>
      </c>
      <c r="E15" s="72">
        <f t="shared" si="10"/>
        <v>156</v>
      </c>
      <c r="F15" s="72">
        <f t="shared" si="10"/>
        <v>157</v>
      </c>
      <c r="G15" s="72">
        <f t="shared" si="10"/>
        <v>158</v>
      </c>
      <c r="H15" s="72">
        <f t="shared" si="10"/>
        <v>159</v>
      </c>
      <c r="I15" s="72">
        <f t="shared" si="10"/>
        <v>160</v>
      </c>
      <c r="J15" s="72">
        <f t="shared" si="10"/>
        <v>161</v>
      </c>
      <c r="K15" s="72">
        <f t="shared" si="10"/>
        <v>162</v>
      </c>
      <c r="L15" s="72">
        <f t="shared" si="10"/>
        <v>163</v>
      </c>
      <c r="M15" s="72">
        <f t="shared" si="10"/>
        <v>164</v>
      </c>
      <c r="N15" s="72">
        <f t="shared" si="10"/>
        <v>165</v>
      </c>
      <c r="O15" s="72">
        <f t="shared" si="10"/>
        <v>166</v>
      </c>
      <c r="P15" s="72">
        <f t="shared" si="10"/>
        <v>167</v>
      </c>
      <c r="Q15" s="72">
        <f t="shared" si="10"/>
        <v>168</v>
      </c>
      <c r="R15" s="72">
        <f t="shared" si="10"/>
        <v>169</v>
      </c>
      <c r="S15" s="72">
        <f t="shared" si="10"/>
        <v>170</v>
      </c>
      <c r="T15" s="72">
        <f t="shared" si="10"/>
        <v>171</v>
      </c>
      <c r="U15" s="72">
        <f t="shared" si="10"/>
        <v>172</v>
      </c>
      <c r="V15" s="72">
        <f t="shared" si="10"/>
        <v>173</v>
      </c>
      <c r="W15" s="72">
        <f t="shared" si="10"/>
        <v>174</v>
      </c>
      <c r="X15" s="72">
        <f t="shared" si="10"/>
        <v>175</v>
      </c>
      <c r="Y15" s="72">
        <f t="shared" si="10"/>
        <v>176</v>
      </c>
      <c r="Z15" s="72">
        <f t="shared" si="10"/>
        <v>177</v>
      </c>
      <c r="AA15" s="72">
        <f t="shared" si="10"/>
        <v>178</v>
      </c>
      <c r="AB15" s="72">
        <f t="shared" si="10"/>
        <v>179</v>
      </c>
      <c r="AC15" s="72">
        <f t="shared" si="10"/>
        <v>180</v>
      </c>
      <c r="AD15" s="72">
        <f t="shared" si="10"/>
        <v>181</v>
      </c>
      <c r="AE15" s="72">
        <f t="shared" si="10"/>
        <v>182</v>
      </c>
      <c r="AF15" s="76" t="str">
        <f t="shared" si="10"/>
        <v/>
      </c>
    </row>
    <row r="16" spans="1:32" ht="15" x14ac:dyDescent="0.25">
      <c r="A16" s="536"/>
      <c r="B16" s="73">
        <f>EDATE(B14,1)</f>
        <v>153</v>
      </c>
      <c r="C16" s="73">
        <f t="shared" ref="C16:AF16" si="11">IFERROR(IF(MONTH(B16+1)=MONTH($B16),B16+1,""),"")</f>
        <v>154</v>
      </c>
      <c r="D16" s="73">
        <f t="shared" si="11"/>
        <v>155</v>
      </c>
      <c r="E16" s="73">
        <f t="shared" si="11"/>
        <v>156</v>
      </c>
      <c r="F16" s="73">
        <f t="shared" si="11"/>
        <v>157</v>
      </c>
      <c r="G16" s="73">
        <f t="shared" si="11"/>
        <v>158</v>
      </c>
      <c r="H16" s="73">
        <f t="shared" si="11"/>
        <v>159</v>
      </c>
      <c r="I16" s="73">
        <f t="shared" si="11"/>
        <v>160</v>
      </c>
      <c r="J16" s="73">
        <f t="shared" si="11"/>
        <v>161</v>
      </c>
      <c r="K16" s="73">
        <f t="shared" si="11"/>
        <v>162</v>
      </c>
      <c r="L16" s="73">
        <f t="shared" si="11"/>
        <v>163</v>
      </c>
      <c r="M16" s="73">
        <f t="shared" si="11"/>
        <v>164</v>
      </c>
      <c r="N16" s="73">
        <f t="shared" si="11"/>
        <v>165</v>
      </c>
      <c r="O16" s="73">
        <f t="shared" si="11"/>
        <v>166</v>
      </c>
      <c r="P16" s="73">
        <f t="shared" si="11"/>
        <v>167</v>
      </c>
      <c r="Q16" s="73">
        <f t="shared" si="11"/>
        <v>168</v>
      </c>
      <c r="R16" s="73">
        <f t="shared" si="11"/>
        <v>169</v>
      </c>
      <c r="S16" s="73">
        <f t="shared" si="11"/>
        <v>170</v>
      </c>
      <c r="T16" s="73">
        <f t="shared" si="11"/>
        <v>171</v>
      </c>
      <c r="U16" s="73">
        <f t="shared" si="11"/>
        <v>172</v>
      </c>
      <c r="V16" s="73">
        <f t="shared" si="11"/>
        <v>173</v>
      </c>
      <c r="W16" s="73">
        <f t="shared" si="11"/>
        <v>174</v>
      </c>
      <c r="X16" s="73">
        <f t="shared" si="11"/>
        <v>175</v>
      </c>
      <c r="Y16" s="73">
        <f t="shared" si="11"/>
        <v>176</v>
      </c>
      <c r="Z16" s="73">
        <f t="shared" si="11"/>
        <v>177</v>
      </c>
      <c r="AA16" s="73">
        <f t="shared" si="11"/>
        <v>178</v>
      </c>
      <c r="AB16" s="73">
        <f t="shared" si="11"/>
        <v>179</v>
      </c>
      <c r="AC16" s="73">
        <f t="shared" si="11"/>
        <v>180</v>
      </c>
      <c r="AD16" s="73">
        <f t="shared" si="11"/>
        <v>181</v>
      </c>
      <c r="AE16" s="73">
        <f t="shared" si="11"/>
        <v>182</v>
      </c>
      <c r="AF16" s="75" t="str">
        <f t="shared" si="11"/>
        <v/>
      </c>
    </row>
    <row r="17" spans="1:32" ht="15" x14ac:dyDescent="0.25">
      <c r="A17" s="536">
        <v>44743</v>
      </c>
      <c r="B17" s="72">
        <f t="shared" ref="B17:AF17" si="12">B18</f>
        <v>183</v>
      </c>
      <c r="C17" s="72">
        <f t="shared" si="12"/>
        <v>184</v>
      </c>
      <c r="D17" s="72">
        <f t="shared" si="12"/>
        <v>185</v>
      </c>
      <c r="E17" s="72">
        <f t="shared" si="12"/>
        <v>186</v>
      </c>
      <c r="F17" s="72">
        <f t="shared" si="12"/>
        <v>187</v>
      </c>
      <c r="G17" s="72">
        <f t="shared" si="12"/>
        <v>188</v>
      </c>
      <c r="H17" s="72">
        <f t="shared" si="12"/>
        <v>189</v>
      </c>
      <c r="I17" s="72">
        <f t="shared" si="12"/>
        <v>190</v>
      </c>
      <c r="J17" s="72">
        <f t="shared" si="12"/>
        <v>191</v>
      </c>
      <c r="K17" s="72">
        <f t="shared" si="12"/>
        <v>192</v>
      </c>
      <c r="L17" s="72">
        <f t="shared" si="12"/>
        <v>193</v>
      </c>
      <c r="M17" s="72">
        <f t="shared" si="12"/>
        <v>194</v>
      </c>
      <c r="N17" s="72">
        <f t="shared" si="12"/>
        <v>195</v>
      </c>
      <c r="O17" s="72">
        <f t="shared" si="12"/>
        <v>196</v>
      </c>
      <c r="P17" s="72">
        <f t="shared" si="12"/>
        <v>197</v>
      </c>
      <c r="Q17" s="72">
        <f t="shared" si="12"/>
        <v>198</v>
      </c>
      <c r="R17" s="72">
        <f t="shared" si="12"/>
        <v>199</v>
      </c>
      <c r="S17" s="72">
        <f t="shared" si="12"/>
        <v>200</v>
      </c>
      <c r="T17" s="72">
        <f t="shared" si="12"/>
        <v>201</v>
      </c>
      <c r="U17" s="72">
        <f t="shared" si="12"/>
        <v>202</v>
      </c>
      <c r="V17" s="72">
        <f t="shared" si="12"/>
        <v>203</v>
      </c>
      <c r="W17" s="72">
        <f t="shared" si="12"/>
        <v>204</v>
      </c>
      <c r="X17" s="72">
        <f t="shared" si="12"/>
        <v>205</v>
      </c>
      <c r="Y17" s="72">
        <f t="shared" si="12"/>
        <v>206</v>
      </c>
      <c r="Z17" s="72">
        <f t="shared" si="12"/>
        <v>207</v>
      </c>
      <c r="AA17" s="72">
        <f t="shared" si="12"/>
        <v>208</v>
      </c>
      <c r="AB17" s="72">
        <f t="shared" si="12"/>
        <v>209</v>
      </c>
      <c r="AC17" s="72">
        <f t="shared" si="12"/>
        <v>210</v>
      </c>
      <c r="AD17" s="72">
        <f t="shared" si="12"/>
        <v>211</v>
      </c>
      <c r="AE17" s="72">
        <f t="shared" si="12"/>
        <v>212</v>
      </c>
      <c r="AF17" s="72">
        <f t="shared" si="12"/>
        <v>213</v>
      </c>
    </row>
    <row r="18" spans="1:32" ht="15" x14ac:dyDescent="0.25">
      <c r="A18" s="536"/>
      <c r="B18" s="73">
        <f>EDATE(B16,1)</f>
        <v>183</v>
      </c>
      <c r="C18" s="73">
        <f t="shared" ref="C18:AF18" si="13">IFERROR(IF(MONTH(B18+1)=MONTH($B18),B18+1,""),"")</f>
        <v>184</v>
      </c>
      <c r="D18" s="73">
        <f t="shared" si="13"/>
        <v>185</v>
      </c>
      <c r="E18" s="73">
        <f t="shared" si="13"/>
        <v>186</v>
      </c>
      <c r="F18" s="73">
        <f t="shared" si="13"/>
        <v>187</v>
      </c>
      <c r="G18" s="73">
        <f t="shared" si="13"/>
        <v>188</v>
      </c>
      <c r="H18" s="73">
        <f t="shared" si="13"/>
        <v>189</v>
      </c>
      <c r="I18" s="73">
        <f t="shared" si="13"/>
        <v>190</v>
      </c>
      <c r="J18" s="73">
        <f t="shared" si="13"/>
        <v>191</v>
      </c>
      <c r="K18" s="73">
        <f t="shared" si="13"/>
        <v>192</v>
      </c>
      <c r="L18" s="73">
        <f t="shared" si="13"/>
        <v>193</v>
      </c>
      <c r="M18" s="73">
        <f t="shared" si="13"/>
        <v>194</v>
      </c>
      <c r="N18" s="73">
        <f t="shared" si="13"/>
        <v>195</v>
      </c>
      <c r="O18" s="73">
        <f t="shared" si="13"/>
        <v>196</v>
      </c>
      <c r="P18" s="73">
        <f t="shared" si="13"/>
        <v>197</v>
      </c>
      <c r="Q18" s="73">
        <f t="shared" si="13"/>
        <v>198</v>
      </c>
      <c r="R18" s="73">
        <f t="shared" si="13"/>
        <v>199</v>
      </c>
      <c r="S18" s="73">
        <f t="shared" si="13"/>
        <v>200</v>
      </c>
      <c r="T18" s="73">
        <f t="shared" si="13"/>
        <v>201</v>
      </c>
      <c r="U18" s="73">
        <f t="shared" si="13"/>
        <v>202</v>
      </c>
      <c r="V18" s="73">
        <f t="shared" si="13"/>
        <v>203</v>
      </c>
      <c r="W18" s="73">
        <f t="shared" si="13"/>
        <v>204</v>
      </c>
      <c r="X18" s="73">
        <f t="shared" si="13"/>
        <v>205</v>
      </c>
      <c r="Y18" s="73">
        <f t="shared" si="13"/>
        <v>206</v>
      </c>
      <c r="Z18" s="73">
        <f t="shared" si="13"/>
        <v>207</v>
      </c>
      <c r="AA18" s="73">
        <f t="shared" si="13"/>
        <v>208</v>
      </c>
      <c r="AB18" s="73">
        <f t="shared" si="13"/>
        <v>209</v>
      </c>
      <c r="AC18" s="73">
        <f t="shared" si="13"/>
        <v>210</v>
      </c>
      <c r="AD18" s="73">
        <f t="shared" si="13"/>
        <v>211</v>
      </c>
      <c r="AE18" s="73">
        <f t="shared" si="13"/>
        <v>212</v>
      </c>
      <c r="AF18" s="73">
        <f t="shared" si="13"/>
        <v>213</v>
      </c>
    </row>
    <row r="19" spans="1:32" ht="15" x14ac:dyDescent="0.25">
      <c r="A19" s="536">
        <v>44774</v>
      </c>
      <c r="B19" s="72">
        <f t="shared" ref="B19:AF19" si="14">B20</f>
        <v>214</v>
      </c>
      <c r="C19" s="72">
        <f t="shared" si="14"/>
        <v>215</v>
      </c>
      <c r="D19" s="72">
        <f t="shared" si="14"/>
        <v>216</v>
      </c>
      <c r="E19" s="72">
        <f t="shared" si="14"/>
        <v>217</v>
      </c>
      <c r="F19" s="72">
        <f t="shared" si="14"/>
        <v>218</v>
      </c>
      <c r="G19" s="72">
        <f t="shared" si="14"/>
        <v>219</v>
      </c>
      <c r="H19" s="72">
        <f t="shared" si="14"/>
        <v>220</v>
      </c>
      <c r="I19" s="72">
        <f t="shared" si="14"/>
        <v>221</v>
      </c>
      <c r="J19" s="72">
        <f t="shared" si="14"/>
        <v>222</v>
      </c>
      <c r="K19" s="72">
        <f t="shared" si="14"/>
        <v>223</v>
      </c>
      <c r="L19" s="72">
        <f t="shared" si="14"/>
        <v>224</v>
      </c>
      <c r="M19" s="72">
        <f t="shared" si="14"/>
        <v>225</v>
      </c>
      <c r="N19" s="72">
        <f t="shared" si="14"/>
        <v>226</v>
      </c>
      <c r="O19" s="72">
        <f t="shared" si="14"/>
        <v>227</v>
      </c>
      <c r="P19" s="72">
        <f t="shared" si="14"/>
        <v>228</v>
      </c>
      <c r="Q19" s="72">
        <f t="shared" si="14"/>
        <v>229</v>
      </c>
      <c r="R19" s="72">
        <f t="shared" si="14"/>
        <v>230</v>
      </c>
      <c r="S19" s="72">
        <f t="shared" si="14"/>
        <v>231</v>
      </c>
      <c r="T19" s="72">
        <f t="shared" si="14"/>
        <v>232</v>
      </c>
      <c r="U19" s="72">
        <f t="shared" si="14"/>
        <v>233</v>
      </c>
      <c r="V19" s="72">
        <f t="shared" si="14"/>
        <v>234</v>
      </c>
      <c r="W19" s="72">
        <f t="shared" si="14"/>
        <v>235</v>
      </c>
      <c r="X19" s="72">
        <f t="shared" si="14"/>
        <v>236</v>
      </c>
      <c r="Y19" s="72">
        <f t="shared" si="14"/>
        <v>237</v>
      </c>
      <c r="Z19" s="72">
        <f t="shared" si="14"/>
        <v>238</v>
      </c>
      <c r="AA19" s="72">
        <f t="shared" si="14"/>
        <v>239</v>
      </c>
      <c r="AB19" s="72">
        <f t="shared" si="14"/>
        <v>240</v>
      </c>
      <c r="AC19" s="72">
        <f t="shared" si="14"/>
        <v>241</v>
      </c>
      <c r="AD19" s="72">
        <f t="shared" si="14"/>
        <v>242</v>
      </c>
      <c r="AE19" s="72">
        <f t="shared" si="14"/>
        <v>243</v>
      </c>
      <c r="AF19" s="72">
        <f t="shared" si="14"/>
        <v>244</v>
      </c>
    </row>
    <row r="20" spans="1:32" ht="15" x14ac:dyDescent="0.25">
      <c r="A20" s="536"/>
      <c r="B20" s="73">
        <f>EDATE(B18,1)</f>
        <v>214</v>
      </c>
      <c r="C20" s="73">
        <f t="shared" ref="C20:AF20" si="15">IFERROR(IF(MONTH(B20+1)=MONTH($B20),B20+1,""),"")</f>
        <v>215</v>
      </c>
      <c r="D20" s="73">
        <f t="shared" si="15"/>
        <v>216</v>
      </c>
      <c r="E20" s="73">
        <f t="shared" si="15"/>
        <v>217</v>
      </c>
      <c r="F20" s="73">
        <f t="shared" si="15"/>
        <v>218</v>
      </c>
      <c r="G20" s="73">
        <f t="shared" si="15"/>
        <v>219</v>
      </c>
      <c r="H20" s="73">
        <f t="shared" si="15"/>
        <v>220</v>
      </c>
      <c r="I20" s="73">
        <f t="shared" si="15"/>
        <v>221</v>
      </c>
      <c r="J20" s="73">
        <f t="shared" si="15"/>
        <v>222</v>
      </c>
      <c r="K20" s="73">
        <f t="shared" si="15"/>
        <v>223</v>
      </c>
      <c r="L20" s="73">
        <f t="shared" si="15"/>
        <v>224</v>
      </c>
      <c r="M20" s="73">
        <f t="shared" si="15"/>
        <v>225</v>
      </c>
      <c r="N20" s="73">
        <f t="shared" si="15"/>
        <v>226</v>
      </c>
      <c r="O20" s="73">
        <f t="shared" si="15"/>
        <v>227</v>
      </c>
      <c r="P20" s="73">
        <f t="shared" si="15"/>
        <v>228</v>
      </c>
      <c r="Q20" s="73">
        <f t="shared" si="15"/>
        <v>229</v>
      </c>
      <c r="R20" s="73">
        <f t="shared" si="15"/>
        <v>230</v>
      </c>
      <c r="S20" s="73">
        <f t="shared" si="15"/>
        <v>231</v>
      </c>
      <c r="T20" s="73">
        <f t="shared" si="15"/>
        <v>232</v>
      </c>
      <c r="U20" s="73">
        <f t="shared" si="15"/>
        <v>233</v>
      </c>
      <c r="V20" s="73">
        <f t="shared" si="15"/>
        <v>234</v>
      </c>
      <c r="W20" s="73">
        <f t="shared" si="15"/>
        <v>235</v>
      </c>
      <c r="X20" s="73">
        <f t="shared" si="15"/>
        <v>236</v>
      </c>
      <c r="Y20" s="73">
        <f t="shared" si="15"/>
        <v>237</v>
      </c>
      <c r="Z20" s="73">
        <f t="shared" si="15"/>
        <v>238</v>
      </c>
      <c r="AA20" s="73">
        <f t="shared" si="15"/>
        <v>239</v>
      </c>
      <c r="AB20" s="73">
        <f t="shared" si="15"/>
        <v>240</v>
      </c>
      <c r="AC20" s="73">
        <f t="shared" si="15"/>
        <v>241</v>
      </c>
      <c r="AD20" s="73">
        <f t="shared" si="15"/>
        <v>242</v>
      </c>
      <c r="AE20" s="73">
        <f t="shared" si="15"/>
        <v>243</v>
      </c>
      <c r="AF20" s="73">
        <f t="shared" si="15"/>
        <v>244</v>
      </c>
    </row>
    <row r="21" spans="1:32" ht="15" x14ac:dyDescent="0.25">
      <c r="A21" s="536">
        <v>44805</v>
      </c>
      <c r="B21" s="72">
        <f t="shared" ref="B21:AF21" si="16">B22</f>
        <v>245</v>
      </c>
      <c r="C21" s="72">
        <f t="shared" si="16"/>
        <v>246</v>
      </c>
      <c r="D21" s="72">
        <f t="shared" si="16"/>
        <v>247</v>
      </c>
      <c r="E21" s="72">
        <f t="shared" si="16"/>
        <v>248</v>
      </c>
      <c r="F21" s="72">
        <f t="shared" si="16"/>
        <v>249</v>
      </c>
      <c r="G21" s="72">
        <f t="shared" si="16"/>
        <v>250</v>
      </c>
      <c r="H21" s="72">
        <f t="shared" si="16"/>
        <v>251</v>
      </c>
      <c r="I21" s="72">
        <f t="shared" si="16"/>
        <v>252</v>
      </c>
      <c r="J21" s="72">
        <f t="shared" si="16"/>
        <v>253</v>
      </c>
      <c r="K21" s="72">
        <f t="shared" si="16"/>
        <v>254</v>
      </c>
      <c r="L21" s="72">
        <f t="shared" si="16"/>
        <v>255</v>
      </c>
      <c r="M21" s="72">
        <f t="shared" si="16"/>
        <v>256</v>
      </c>
      <c r="N21" s="72">
        <f t="shared" si="16"/>
        <v>257</v>
      </c>
      <c r="O21" s="72">
        <f t="shared" si="16"/>
        <v>258</v>
      </c>
      <c r="P21" s="72">
        <f t="shared" si="16"/>
        <v>259</v>
      </c>
      <c r="Q21" s="72">
        <f t="shared" si="16"/>
        <v>260</v>
      </c>
      <c r="R21" s="72">
        <f t="shared" si="16"/>
        <v>261</v>
      </c>
      <c r="S21" s="72">
        <f t="shared" si="16"/>
        <v>262</v>
      </c>
      <c r="T21" s="72">
        <f t="shared" si="16"/>
        <v>263</v>
      </c>
      <c r="U21" s="72">
        <f t="shared" si="16"/>
        <v>264</v>
      </c>
      <c r="V21" s="72">
        <f t="shared" si="16"/>
        <v>265</v>
      </c>
      <c r="W21" s="72">
        <f t="shared" si="16"/>
        <v>266</v>
      </c>
      <c r="X21" s="72">
        <f t="shared" si="16"/>
        <v>267</v>
      </c>
      <c r="Y21" s="72">
        <f t="shared" si="16"/>
        <v>268</v>
      </c>
      <c r="Z21" s="72">
        <f t="shared" si="16"/>
        <v>269</v>
      </c>
      <c r="AA21" s="72">
        <f t="shared" si="16"/>
        <v>270</v>
      </c>
      <c r="AB21" s="72">
        <f t="shared" si="16"/>
        <v>271</v>
      </c>
      <c r="AC21" s="72">
        <f t="shared" si="16"/>
        <v>272</v>
      </c>
      <c r="AD21" s="72">
        <f t="shared" si="16"/>
        <v>273</v>
      </c>
      <c r="AE21" s="72">
        <f t="shared" si="16"/>
        <v>274</v>
      </c>
      <c r="AF21" s="76" t="str">
        <f t="shared" si="16"/>
        <v/>
      </c>
    </row>
    <row r="22" spans="1:32" ht="15" x14ac:dyDescent="0.25">
      <c r="A22" s="536"/>
      <c r="B22" s="73">
        <f>EDATE(B20,1)</f>
        <v>245</v>
      </c>
      <c r="C22" s="73">
        <f t="shared" ref="C22:AF22" si="17">IFERROR(IF(MONTH(B22+1)=MONTH($B22),B22+1,""),"")</f>
        <v>246</v>
      </c>
      <c r="D22" s="73">
        <f t="shared" si="17"/>
        <v>247</v>
      </c>
      <c r="E22" s="73">
        <f t="shared" si="17"/>
        <v>248</v>
      </c>
      <c r="F22" s="73">
        <f t="shared" si="17"/>
        <v>249</v>
      </c>
      <c r="G22" s="73">
        <f t="shared" si="17"/>
        <v>250</v>
      </c>
      <c r="H22" s="73">
        <f t="shared" si="17"/>
        <v>251</v>
      </c>
      <c r="I22" s="73">
        <f t="shared" si="17"/>
        <v>252</v>
      </c>
      <c r="J22" s="73">
        <f t="shared" si="17"/>
        <v>253</v>
      </c>
      <c r="K22" s="73">
        <f t="shared" si="17"/>
        <v>254</v>
      </c>
      <c r="L22" s="73">
        <f t="shared" si="17"/>
        <v>255</v>
      </c>
      <c r="M22" s="73">
        <f t="shared" si="17"/>
        <v>256</v>
      </c>
      <c r="N22" s="73">
        <f t="shared" si="17"/>
        <v>257</v>
      </c>
      <c r="O22" s="73">
        <f t="shared" si="17"/>
        <v>258</v>
      </c>
      <c r="P22" s="73">
        <f t="shared" si="17"/>
        <v>259</v>
      </c>
      <c r="Q22" s="73">
        <f t="shared" si="17"/>
        <v>260</v>
      </c>
      <c r="R22" s="73">
        <f t="shared" si="17"/>
        <v>261</v>
      </c>
      <c r="S22" s="73">
        <f t="shared" si="17"/>
        <v>262</v>
      </c>
      <c r="T22" s="73">
        <f t="shared" si="17"/>
        <v>263</v>
      </c>
      <c r="U22" s="73">
        <f t="shared" si="17"/>
        <v>264</v>
      </c>
      <c r="V22" s="73">
        <f t="shared" si="17"/>
        <v>265</v>
      </c>
      <c r="W22" s="73">
        <f t="shared" si="17"/>
        <v>266</v>
      </c>
      <c r="X22" s="73">
        <f t="shared" si="17"/>
        <v>267</v>
      </c>
      <c r="Y22" s="73">
        <f t="shared" si="17"/>
        <v>268</v>
      </c>
      <c r="Z22" s="73">
        <f t="shared" si="17"/>
        <v>269</v>
      </c>
      <c r="AA22" s="73">
        <f t="shared" si="17"/>
        <v>270</v>
      </c>
      <c r="AB22" s="73">
        <f t="shared" si="17"/>
        <v>271</v>
      </c>
      <c r="AC22" s="73">
        <f t="shared" si="17"/>
        <v>272</v>
      </c>
      <c r="AD22" s="73">
        <f t="shared" si="17"/>
        <v>273</v>
      </c>
      <c r="AE22" s="73">
        <f t="shared" si="17"/>
        <v>274</v>
      </c>
      <c r="AF22" s="75" t="str">
        <f t="shared" si="17"/>
        <v/>
      </c>
    </row>
    <row r="23" spans="1:32" ht="15" x14ac:dyDescent="0.25">
      <c r="A23" s="536">
        <v>44835</v>
      </c>
      <c r="B23" s="72">
        <f t="shared" ref="B23:AF23" si="18">B24</f>
        <v>275</v>
      </c>
      <c r="C23" s="72">
        <f t="shared" si="18"/>
        <v>276</v>
      </c>
      <c r="D23" s="72">
        <f t="shared" si="18"/>
        <v>277</v>
      </c>
      <c r="E23" s="72">
        <f t="shared" si="18"/>
        <v>278</v>
      </c>
      <c r="F23" s="72">
        <f t="shared" si="18"/>
        <v>279</v>
      </c>
      <c r="G23" s="72">
        <f t="shared" si="18"/>
        <v>280</v>
      </c>
      <c r="H23" s="72">
        <f t="shared" si="18"/>
        <v>281</v>
      </c>
      <c r="I23" s="72">
        <f t="shared" si="18"/>
        <v>282</v>
      </c>
      <c r="J23" s="72">
        <f t="shared" si="18"/>
        <v>283</v>
      </c>
      <c r="K23" s="72">
        <f t="shared" si="18"/>
        <v>284</v>
      </c>
      <c r="L23" s="72">
        <f t="shared" si="18"/>
        <v>285</v>
      </c>
      <c r="M23" s="72">
        <f t="shared" si="18"/>
        <v>286</v>
      </c>
      <c r="N23" s="72">
        <f t="shared" si="18"/>
        <v>287</v>
      </c>
      <c r="O23" s="72">
        <f t="shared" si="18"/>
        <v>288</v>
      </c>
      <c r="P23" s="72">
        <f t="shared" si="18"/>
        <v>289</v>
      </c>
      <c r="Q23" s="72">
        <f t="shared" si="18"/>
        <v>290</v>
      </c>
      <c r="R23" s="72">
        <f t="shared" si="18"/>
        <v>291</v>
      </c>
      <c r="S23" s="72">
        <f t="shared" si="18"/>
        <v>292</v>
      </c>
      <c r="T23" s="72">
        <f t="shared" si="18"/>
        <v>293</v>
      </c>
      <c r="U23" s="72">
        <f t="shared" si="18"/>
        <v>294</v>
      </c>
      <c r="V23" s="72">
        <f t="shared" si="18"/>
        <v>295</v>
      </c>
      <c r="W23" s="72">
        <f t="shared" si="18"/>
        <v>296</v>
      </c>
      <c r="X23" s="72">
        <f t="shared" si="18"/>
        <v>297</v>
      </c>
      <c r="Y23" s="72">
        <f t="shared" si="18"/>
        <v>298</v>
      </c>
      <c r="Z23" s="72">
        <f t="shared" si="18"/>
        <v>299</v>
      </c>
      <c r="AA23" s="72">
        <f t="shared" si="18"/>
        <v>300</v>
      </c>
      <c r="AB23" s="72">
        <f t="shared" si="18"/>
        <v>301</v>
      </c>
      <c r="AC23" s="72">
        <f t="shared" si="18"/>
        <v>302</v>
      </c>
      <c r="AD23" s="72">
        <f t="shared" si="18"/>
        <v>303</v>
      </c>
      <c r="AE23" s="72">
        <f t="shared" si="18"/>
        <v>304</v>
      </c>
      <c r="AF23" s="72">
        <f t="shared" si="18"/>
        <v>305</v>
      </c>
    </row>
    <row r="24" spans="1:32" ht="15" x14ac:dyDescent="0.25">
      <c r="A24" s="536"/>
      <c r="B24" s="73">
        <f>EDATE(B22,1)</f>
        <v>275</v>
      </c>
      <c r="C24" s="73">
        <f t="shared" ref="C24:AF24" si="19">IFERROR(IF(MONTH(B24+1)=MONTH($B24),B24+1,""),"")</f>
        <v>276</v>
      </c>
      <c r="D24" s="73">
        <f t="shared" si="19"/>
        <v>277</v>
      </c>
      <c r="E24" s="73">
        <f t="shared" si="19"/>
        <v>278</v>
      </c>
      <c r="F24" s="73">
        <f t="shared" si="19"/>
        <v>279</v>
      </c>
      <c r="G24" s="73">
        <f t="shared" si="19"/>
        <v>280</v>
      </c>
      <c r="H24" s="73">
        <f t="shared" si="19"/>
        <v>281</v>
      </c>
      <c r="I24" s="73">
        <f t="shared" si="19"/>
        <v>282</v>
      </c>
      <c r="J24" s="73">
        <f t="shared" si="19"/>
        <v>283</v>
      </c>
      <c r="K24" s="73">
        <f t="shared" si="19"/>
        <v>284</v>
      </c>
      <c r="L24" s="73">
        <f t="shared" si="19"/>
        <v>285</v>
      </c>
      <c r="M24" s="73">
        <f t="shared" si="19"/>
        <v>286</v>
      </c>
      <c r="N24" s="73">
        <f t="shared" si="19"/>
        <v>287</v>
      </c>
      <c r="O24" s="73">
        <f t="shared" si="19"/>
        <v>288</v>
      </c>
      <c r="P24" s="73">
        <f t="shared" si="19"/>
        <v>289</v>
      </c>
      <c r="Q24" s="73">
        <f t="shared" si="19"/>
        <v>290</v>
      </c>
      <c r="R24" s="73">
        <f t="shared" si="19"/>
        <v>291</v>
      </c>
      <c r="S24" s="73">
        <f t="shared" si="19"/>
        <v>292</v>
      </c>
      <c r="T24" s="73">
        <f t="shared" si="19"/>
        <v>293</v>
      </c>
      <c r="U24" s="73">
        <f t="shared" si="19"/>
        <v>294</v>
      </c>
      <c r="V24" s="73">
        <f t="shared" si="19"/>
        <v>295</v>
      </c>
      <c r="W24" s="73">
        <f t="shared" si="19"/>
        <v>296</v>
      </c>
      <c r="X24" s="73">
        <f t="shared" si="19"/>
        <v>297</v>
      </c>
      <c r="Y24" s="73">
        <f t="shared" si="19"/>
        <v>298</v>
      </c>
      <c r="Z24" s="73">
        <f t="shared" si="19"/>
        <v>299</v>
      </c>
      <c r="AA24" s="73">
        <f t="shared" si="19"/>
        <v>300</v>
      </c>
      <c r="AB24" s="73">
        <f t="shared" si="19"/>
        <v>301</v>
      </c>
      <c r="AC24" s="73">
        <f t="shared" si="19"/>
        <v>302</v>
      </c>
      <c r="AD24" s="73">
        <f t="shared" si="19"/>
        <v>303</v>
      </c>
      <c r="AE24" s="73">
        <f t="shared" si="19"/>
        <v>304</v>
      </c>
      <c r="AF24" s="73">
        <f t="shared" si="19"/>
        <v>305</v>
      </c>
    </row>
    <row r="25" spans="1:32" ht="15" x14ac:dyDescent="0.25">
      <c r="A25" s="536">
        <v>44866</v>
      </c>
      <c r="B25" s="72">
        <f t="shared" ref="B25:AF25" si="20">B26</f>
        <v>306</v>
      </c>
      <c r="C25" s="72">
        <f t="shared" si="20"/>
        <v>307</v>
      </c>
      <c r="D25" s="72">
        <f t="shared" si="20"/>
        <v>308</v>
      </c>
      <c r="E25" s="72">
        <f t="shared" si="20"/>
        <v>309</v>
      </c>
      <c r="F25" s="72">
        <f t="shared" si="20"/>
        <v>310</v>
      </c>
      <c r="G25" s="72">
        <f t="shared" si="20"/>
        <v>311</v>
      </c>
      <c r="H25" s="72">
        <f t="shared" si="20"/>
        <v>312</v>
      </c>
      <c r="I25" s="72">
        <f t="shared" si="20"/>
        <v>313</v>
      </c>
      <c r="J25" s="72">
        <f t="shared" si="20"/>
        <v>314</v>
      </c>
      <c r="K25" s="72">
        <f t="shared" si="20"/>
        <v>315</v>
      </c>
      <c r="L25" s="72">
        <f t="shared" si="20"/>
        <v>316</v>
      </c>
      <c r="M25" s="72">
        <f t="shared" si="20"/>
        <v>317</v>
      </c>
      <c r="N25" s="72">
        <f t="shared" si="20"/>
        <v>318</v>
      </c>
      <c r="O25" s="72">
        <f t="shared" si="20"/>
        <v>319</v>
      </c>
      <c r="P25" s="72">
        <f t="shared" si="20"/>
        <v>320</v>
      </c>
      <c r="Q25" s="72">
        <f t="shared" si="20"/>
        <v>321</v>
      </c>
      <c r="R25" s="72">
        <f t="shared" si="20"/>
        <v>322</v>
      </c>
      <c r="S25" s="72">
        <f t="shared" si="20"/>
        <v>323</v>
      </c>
      <c r="T25" s="72">
        <f t="shared" si="20"/>
        <v>324</v>
      </c>
      <c r="U25" s="72">
        <f t="shared" si="20"/>
        <v>325</v>
      </c>
      <c r="V25" s="72">
        <f t="shared" si="20"/>
        <v>326</v>
      </c>
      <c r="W25" s="72">
        <f t="shared" si="20"/>
        <v>327</v>
      </c>
      <c r="X25" s="72">
        <f t="shared" si="20"/>
        <v>328</v>
      </c>
      <c r="Y25" s="72">
        <f t="shared" si="20"/>
        <v>329</v>
      </c>
      <c r="Z25" s="72">
        <f t="shared" si="20"/>
        <v>330</v>
      </c>
      <c r="AA25" s="72">
        <f t="shared" si="20"/>
        <v>331</v>
      </c>
      <c r="AB25" s="72">
        <f t="shared" si="20"/>
        <v>332</v>
      </c>
      <c r="AC25" s="72">
        <f t="shared" si="20"/>
        <v>333</v>
      </c>
      <c r="AD25" s="72">
        <f t="shared" si="20"/>
        <v>334</v>
      </c>
      <c r="AE25" s="72">
        <f t="shared" si="20"/>
        <v>335</v>
      </c>
      <c r="AF25" s="76" t="str">
        <f t="shared" si="20"/>
        <v/>
      </c>
    </row>
    <row r="26" spans="1:32" ht="15" x14ac:dyDescent="0.25">
      <c r="A26" s="536"/>
      <c r="B26" s="73">
        <f>EDATE(B24,1)</f>
        <v>306</v>
      </c>
      <c r="C26" s="73">
        <f t="shared" ref="C26:AF26" si="21">IFERROR(IF(MONTH(B26+1)=MONTH($B26),B26+1,""),"")</f>
        <v>307</v>
      </c>
      <c r="D26" s="73">
        <f t="shared" si="21"/>
        <v>308</v>
      </c>
      <c r="E26" s="73">
        <f t="shared" si="21"/>
        <v>309</v>
      </c>
      <c r="F26" s="73">
        <f t="shared" si="21"/>
        <v>310</v>
      </c>
      <c r="G26" s="73">
        <f t="shared" si="21"/>
        <v>311</v>
      </c>
      <c r="H26" s="73">
        <f t="shared" si="21"/>
        <v>312</v>
      </c>
      <c r="I26" s="73">
        <f t="shared" si="21"/>
        <v>313</v>
      </c>
      <c r="J26" s="73">
        <f t="shared" si="21"/>
        <v>314</v>
      </c>
      <c r="K26" s="73">
        <f t="shared" si="21"/>
        <v>315</v>
      </c>
      <c r="L26" s="73">
        <f t="shared" si="21"/>
        <v>316</v>
      </c>
      <c r="M26" s="73">
        <f t="shared" si="21"/>
        <v>317</v>
      </c>
      <c r="N26" s="73">
        <f t="shared" si="21"/>
        <v>318</v>
      </c>
      <c r="O26" s="73">
        <f t="shared" si="21"/>
        <v>319</v>
      </c>
      <c r="P26" s="73">
        <f t="shared" si="21"/>
        <v>320</v>
      </c>
      <c r="Q26" s="73">
        <f t="shared" si="21"/>
        <v>321</v>
      </c>
      <c r="R26" s="73">
        <f t="shared" si="21"/>
        <v>322</v>
      </c>
      <c r="S26" s="73">
        <f t="shared" si="21"/>
        <v>323</v>
      </c>
      <c r="T26" s="73">
        <f t="shared" si="21"/>
        <v>324</v>
      </c>
      <c r="U26" s="73">
        <f t="shared" si="21"/>
        <v>325</v>
      </c>
      <c r="V26" s="73">
        <f t="shared" si="21"/>
        <v>326</v>
      </c>
      <c r="W26" s="73">
        <f t="shared" si="21"/>
        <v>327</v>
      </c>
      <c r="X26" s="73">
        <f t="shared" si="21"/>
        <v>328</v>
      </c>
      <c r="Y26" s="73">
        <f t="shared" si="21"/>
        <v>329</v>
      </c>
      <c r="Z26" s="73">
        <f t="shared" si="21"/>
        <v>330</v>
      </c>
      <c r="AA26" s="73">
        <f t="shared" si="21"/>
        <v>331</v>
      </c>
      <c r="AB26" s="73">
        <f t="shared" si="21"/>
        <v>332</v>
      </c>
      <c r="AC26" s="73">
        <f t="shared" si="21"/>
        <v>333</v>
      </c>
      <c r="AD26" s="73">
        <f t="shared" si="21"/>
        <v>334</v>
      </c>
      <c r="AE26" s="73">
        <f t="shared" si="21"/>
        <v>335</v>
      </c>
      <c r="AF26" s="75" t="str">
        <f t="shared" si="21"/>
        <v/>
      </c>
    </row>
    <row r="27" spans="1:32" ht="15" x14ac:dyDescent="0.25">
      <c r="A27" s="536">
        <v>44896</v>
      </c>
      <c r="B27" s="72">
        <f t="shared" ref="B27:AF27" si="22">B28</f>
        <v>336</v>
      </c>
      <c r="C27" s="72">
        <f t="shared" si="22"/>
        <v>337</v>
      </c>
      <c r="D27" s="72">
        <f t="shared" si="22"/>
        <v>338</v>
      </c>
      <c r="E27" s="72">
        <f t="shared" si="22"/>
        <v>339</v>
      </c>
      <c r="F27" s="72">
        <f t="shared" si="22"/>
        <v>340</v>
      </c>
      <c r="G27" s="72">
        <f t="shared" si="22"/>
        <v>341</v>
      </c>
      <c r="H27" s="72">
        <f t="shared" si="22"/>
        <v>342</v>
      </c>
      <c r="I27" s="72">
        <f t="shared" si="22"/>
        <v>343</v>
      </c>
      <c r="J27" s="72">
        <f t="shared" si="22"/>
        <v>344</v>
      </c>
      <c r="K27" s="72">
        <f t="shared" si="22"/>
        <v>345</v>
      </c>
      <c r="L27" s="72">
        <f t="shared" si="22"/>
        <v>346</v>
      </c>
      <c r="M27" s="72">
        <f t="shared" si="22"/>
        <v>347</v>
      </c>
      <c r="N27" s="72">
        <f t="shared" si="22"/>
        <v>348</v>
      </c>
      <c r="O27" s="72">
        <f t="shared" si="22"/>
        <v>349</v>
      </c>
      <c r="P27" s="72">
        <f t="shared" si="22"/>
        <v>350</v>
      </c>
      <c r="Q27" s="72">
        <f t="shared" si="22"/>
        <v>351</v>
      </c>
      <c r="R27" s="72">
        <f t="shared" si="22"/>
        <v>352</v>
      </c>
      <c r="S27" s="72">
        <f t="shared" si="22"/>
        <v>353</v>
      </c>
      <c r="T27" s="72">
        <f t="shared" si="22"/>
        <v>354</v>
      </c>
      <c r="U27" s="72">
        <f t="shared" si="22"/>
        <v>355</v>
      </c>
      <c r="V27" s="72">
        <f t="shared" si="22"/>
        <v>356</v>
      </c>
      <c r="W27" s="72">
        <f t="shared" si="22"/>
        <v>357</v>
      </c>
      <c r="X27" s="72">
        <f t="shared" si="22"/>
        <v>358</v>
      </c>
      <c r="Y27" s="72">
        <f t="shared" si="22"/>
        <v>359</v>
      </c>
      <c r="Z27" s="72">
        <f t="shared" si="22"/>
        <v>360</v>
      </c>
      <c r="AA27" s="72">
        <f t="shared" si="22"/>
        <v>361</v>
      </c>
      <c r="AB27" s="72">
        <f t="shared" si="22"/>
        <v>362</v>
      </c>
      <c r="AC27" s="72">
        <f t="shared" si="22"/>
        <v>363</v>
      </c>
      <c r="AD27" s="72">
        <f t="shared" si="22"/>
        <v>364</v>
      </c>
      <c r="AE27" s="72">
        <f t="shared" si="22"/>
        <v>365</v>
      </c>
      <c r="AF27" s="72">
        <f t="shared" si="22"/>
        <v>366</v>
      </c>
    </row>
    <row r="28" spans="1:32" ht="15" x14ac:dyDescent="0.25">
      <c r="A28" s="536"/>
      <c r="B28" s="73">
        <f>EDATE(B26,1)</f>
        <v>336</v>
      </c>
      <c r="C28" s="73">
        <f t="shared" ref="C28:AF28" si="23">IFERROR(IF(MONTH(B28+1)=MONTH($B28),B28+1,""),"")</f>
        <v>337</v>
      </c>
      <c r="D28" s="73">
        <f t="shared" si="23"/>
        <v>338</v>
      </c>
      <c r="E28" s="73">
        <f t="shared" si="23"/>
        <v>339</v>
      </c>
      <c r="F28" s="73">
        <f t="shared" si="23"/>
        <v>340</v>
      </c>
      <c r="G28" s="73">
        <f t="shared" si="23"/>
        <v>341</v>
      </c>
      <c r="H28" s="73">
        <f t="shared" si="23"/>
        <v>342</v>
      </c>
      <c r="I28" s="73">
        <f t="shared" si="23"/>
        <v>343</v>
      </c>
      <c r="J28" s="73">
        <f t="shared" si="23"/>
        <v>344</v>
      </c>
      <c r="K28" s="73">
        <f t="shared" si="23"/>
        <v>345</v>
      </c>
      <c r="L28" s="73">
        <f t="shared" si="23"/>
        <v>346</v>
      </c>
      <c r="M28" s="73">
        <f t="shared" si="23"/>
        <v>347</v>
      </c>
      <c r="N28" s="73">
        <f t="shared" si="23"/>
        <v>348</v>
      </c>
      <c r="O28" s="73">
        <f t="shared" si="23"/>
        <v>349</v>
      </c>
      <c r="P28" s="73">
        <f t="shared" si="23"/>
        <v>350</v>
      </c>
      <c r="Q28" s="73">
        <f t="shared" si="23"/>
        <v>351</v>
      </c>
      <c r="R28" s="73">
        <f t="shared" si="23"/>
        <v>352</v>
      </c>
      <c r="S28" s="73">
        <f t="shared" si="23"/>
        <v>353</v>
      </c>
      <c r="T28" s="73">
        <f t="shared" si="23"/>
        <v>354</v>
      </c>
      <c r="U28" s="73">
        <f t="shared" si="23"/>
        <v>355</v>
      </c>
      <c r="V28" s="73">
        <f t="shared" si="23"/>
        <v>356</v>
      </c>
      <c r="W28" s="73">
        <f t="shared" si="23"/>
        <v>357</v>
      </c>
      <c r="X28" s="73">
        <f t="shared" si="23"/>
        <v>358</v>
      </c>
      <c r="Y28" s="73">
        <f t="shared" si="23"/>
        <v>359</v>
      </c>
      <c r="Z28" s="73">
        <f t="shared" si="23"/>
        <v>360</v>
      </c>
      <c r="AA28" s="73">
        <f t="shared" si="23"/>
        <v>361</v>
      </c>
      <c r="AB28" s="73">
        <f t="shared" si="23"/>
        <v>362</v>
      </c>
      <c r="AC28" s="73">
        <f t="shared" si="23"/>
        <v>363</v>
      </c>
      <c r="AD28" s="73">
        <f t="shared" si="23"/>
        <v>364</v>
      </c>
      <c r="AE28" s="73">
        <f t="shared" si="23"/>
        <v>365</v>
      </c>
      <c r="AF28" s="73">
        <f t="shared" si="23"/>
        <v>366</v>
      </c>
    </row>
  </sheetData>
  <sheetProtection algorithmName="SHA-512" hashValue="VxmZBhXN8nDeU+v+xDA5znICHTq8/bObhZeYqcu+ZhcmSj41egyXsQGVGRIWGSW5J0vFLEfcUE9B5ZEG5oJ/ZA==" saltValue="eoGjPlVfFYe2VAaw+jKNjw==" spinCount="100000" sheet="1" objects="1" scenarios="1"/>
  <mergeCells count="12">
    <mergeCell ref="A25:A26"/>
    <mergeCell ref="A27:A28"/>
    <mergeCell ref="A15:A16"/>
    <mergeCell ref="A17:A18"/>
    <mergeCell ref="A19:A20"/>
    <mergeCell ref="A21:A22"/>
    <mergeCell ref="A23:A24"/>
    <mergeCell ref="A5:A6"/>
    <mergeCell ref="A7:A8"/>
    <mergeCell ref="A9:A10"/>
    <mergeCell ref="A11:A12"/>
    <mergeCell ref="A13:A14"/>
  </mergeCells>
  <conditionalFormatting sqref="B5:AF28">
    <cfRule type="expression" dxfId="17" priority="36">
      <formula>WEEKDAY(B5,2)&gt;5</formula>
    </cfRule>
  </conditionalFormatting>
  <pageMargins left="0.7" right="0.7" top="0.78740157500000008" bottom="0.78740157500000008"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04500CD-00F2-45BB-9720-000900240017}">
            <xm:f>VLOOKUP(B5,Feiertage!$B$25:$B$31,1,0)</xm:f>
            <x14:dxf>
              <fill>
                <patternFill patternType="solid">
                  <fgColor theme="8" tint="0.79998168889431442"/>
                  <bgColor theme="8" tint="0.79998168889431442"/>
                </patternFill>
              </fill>
            </x14:dxf>
          </x14:cfRule>
          <x14:cfRule type="expression" priority="2" id="{00530026-0059-44A5-8583-00FB00F10083}">
            <xm:f>IF('Start Data'!$B$3=Feiertage!$Q$2,VLOOKUP(B5,Feiertage!$Q$3:$Q$21,1,0),0)</xm:f>
            <x14:dxf>
              <fill>
                <patternFill patternType="solid">
                  <fgColor theme="8" tint="0.79998168889431442"/>
                  <bgColor theme="8" tint="0.79998168889431442"/>
                </patternFill>
              </fill>
            </x14:dxf>
          </x14:cfRule>
          <x14:cfRule type="expression" priority="3" id="{00B9006B-0057-4112-B493-00B900DB004A}">
            <xm:f>IF('Start Data'!$B$3=Feiertage!$P$2,VLOOKUP(B5,Feiertage!$P$3:$P$21,1,0),0)</xm:f>
            <x14:dxf>
              <fill>
                <patternFill patternType="solid">
                  <fgColor theme="8" tint="0.79998168889431442"/>
                  <bgColor theme="8" tint="0.79998168889431442"/>
                </patternFill>
              </fill>
            </x14:dxf>
          </x14:cfRule>
          <x14:cfRule type="expression" priority="4" id="{00CB0071-009D-405E-9A81-008C002C0089}">
            <xm:f>IF('Start Data'!$B$3=Feiertage!$O$2,VLOOKUP(B5,Feiertage!$O$3:$O$21,1,0),0)</xm:f>
            <x14:dxf>
              <fill>
                <patternFill patternType="solid">
                  <fgColor theme="8" tint="0.79998168889431442"/>
                  <bgColor theme="8" tint="0.79998168889431442"/>
                </patternFill>
              </fill>
            </x14:dxf>
          </x14:cfRule>
          <x14:cfRule type="expression" priority="5" id="{00DE00E9-0097-49D8-BE03-00FE00BE00AE}">
            <xm:f>IF('Start Data'!$B$3=Feiertage!$N$2,VLOOKUP(B5,Feiertage!$N$3:$N$21,1,0),0)</xm:f>
            <x14:dxf>
              <fill>
                <patternFill patternType="solid">
                  <fgColor theme="8" tint="0.79998168889431442"/>
                  <bgColor theme="8" tint="0.79998168889431442"/>
                </patternFill>
              </fill>
            </x14:dxf>
          </x14:cfRule>
          <x14:cfRule type="expression" priority="6" id="{0093005E-00B4-4C0F-BBF3-0086002B00A7}">
            <xm:f>IF('Start Data'!$B$3=Feiertage!$M$2,VLOOKUP(B5,Feiertage!$M$3:$M$21,1,0),0)</xm:f>
            <x14:dxf>
              <fill>
                <patternFill patternType="solid">
                  <fgColor theme="8" tint="0.79998168889431442"/>
                  <bgColor theme="8" tint="0.79998168889431442"/>
                </patternFill>
              </fill>
            </x14:dxf>
          </x14:cfRule>
          <x14:cfRule type="expression" priority="7" id="{00B8009E-0036-4069-9A3A-006A00AC006C}">
            <xm:f>IF('Start Data'!$B$3=Feiertage!$L$2,VLOOKUP(B5,Feiertage!$L$3:$L$21,1,0),0)</xm:f>
            <x14:dxf>
              <fill>
                <patternFill patternType="solid">
                  <fgColor theme="8" tint="0.79998168889431442"/>
                  <bgColor theme="8" tint="0.79998168889431442"/>
                </patternFill>
              </fill>
            </x14:dxf>
          </x14:cfRule>
          <x14:cfRule type="expression" priority="8" id="{00FF0011-0032-4DE9-A6CB-004300F20006}">
            <xm:f>IF('Start Data'!$B$3=Feiertage!$K$2,VLOOKUP(B5,Feiertage!$K$3:$K$21,1,0),0)</xm:f>
            <x14:dxf>
              <fill>
                <patternFill patternType="solid">
                  <fgColor theme="8" tint="0.79998168889431442"/>
                  <bgColor theme="8" tint="0.79998168889431442"/>
                </patternFill>
              </fill>
            </x14:dxf>
          </x14:cfRule>
          <x14:cfRule type="expression" priority="9" id="{00320098-001A-4608-8D3D-006000FA0084}">
            <xm:f>IF('Start Data'!$B$3=Feiertage!$J$2,VLOOKUP(B5,Feiertage!$J$3:$J$21,1,0),0)</xm:f>
            <x14:dxf>
              <fill>
                <patternFill patternType="solid">
                  <fgColor theme="8" tint="0.79998168889431442"/>
                  <bgColor theme="8" tint="0.79998168889431442"/>
                </patternFill>
              </fill>
            </x14:dxf>
          </x14:cfRule>
          <x14:cfRule type="expression" priority="10" id="{001C002E-00E4-4B9A-A463-008D0071004F}">
            <xm:f>IF('Start Data'!$B$3=Feiertage!$I$2,VLOOKUP(B5,Feiertage!$I$3:$I$21,1,0),0)</xm:f>
            <x14:dxf>
              <fill>
                <patternFill patternType="solid">
                  <fgColor theme="8" tint="0.79998168889431442"/>
                  <bgColor theme="8" tint="0.79998168889431442"/>
                </patternFill>
              </fill>
            </x14:dxf>
          </x14:cfRule>
          <x14:cfRule type="expression" priority="11" id="{00AF00CC-00BC-4482-A1BB-009B003A0016}">
            <xm:f>IF('Start Data'!$B$3=Feiertage!$H$2,VLOOKUP(B5,Feiertage!$H$3:$H$21,1,0),0)</xm:f>
            <x14:dxf>
              <fill>
                <patternFill patternType="solid">
                  <fgColor theme="8" tint="0.79998168889431442"/>
                  <bgColor theme="8" tint="0.79998168889431442"/>
                </patternFill>
              </fill>
            </x14:dxf>
          </x14:cfRule>
          <x14:cfRule type="expression" priority="12" id="{006200EF-00F6-47A8-97DD-005A00EC002A}">
            <xm:f>IF('Start Data'!$B$3=Feiertage!$G$2,VLOOKUP(B5,Feiertage!$G$3:$G$21,1,0),0)</xm:f>
            <x14:dxf>
              <fill>
                <patternFill patternType="solid">
                  <fgColor theme="8" tint="0.79998168889431442"/>
                  <bgColor theme="8" tint="0.79998168889431442"/>
                </patternFill>
              </fill>
            </x14:dxf>
          </x14:cfRule>
          <x14:cfRule type="expression" priority="13" id="{002D00BA-000E-42E7-90DB-00CC00A00081}">
            <xm:f>IF('Start Data'!$B$3=Feiertage!$F$2,VLOOKUP(B5,Feiertage!$F$3:$F$21,1,0),0)</xm:f>
            <x14:dxf>
              <fill>
                <patternFill patternType="solid">
                  <fgColor theme="8" tint="0.79998168889431442"/>
                  <bgColor theme="8" tint="0.79998168889431442"/>
                </patternFill>
              </fill>
            </x14:dxf>
          </x14:cfRule>
          <x14:cfRule type="expression" priority="14" id="{00600056-0029-4D7F-8164-00A40092002D}">
            <xm:f>IF('Start Data'!$B$3=Feiertage!$E$2,VLOOKUP(B5,Feiertage!$E$3:$E$21,1,0),0)</xm:f>
            <x14:dxf>
              <fill>
                <patternFill patternType="solid">
                  <fgColor theme="8" tint="0.79998168889431442"/>
                  <bgColor theme="8" tint="0.79998168889431442"/>
                </patternFill>
              </fill>
            </x14:dxf>
          </x14:cfRule>
          <x14:cfRule type="expression" priority="15" id="{00610021-0048-4855-B66A-004A001F00BA}">
            <xm:f>IF('Start Data'!$B$3=Feiertage!$D$2,VLOOKUP(B5,Feiertage!$D$3:$D$21,1,0),0)</xm:f>
            <x14:dxf>
              <fill>
                <patternFill patternType="solid">
                  <fgColor theme="8" tint="0.79998168889431442"/>
                  <bgColor theme="8" tint="0.79998168889431442"/>
                </patternFill>
              </fill>
            </x14:dxf>
          </x14:cfRule>
          <x14:cfRule type="expression" priority="16" id="{00DF009C-00BC-49E6-B7B5-0032001B0046}">
            <xm:f>IF('Start Data'!$B$3=Feiertage!$B$2,VLOOKUP(B5,Feiertage!$B$3:$B$21,1,0),0)</xm:f>
            <x14:dxf>
              <fill>
                <patternFill patternType="solid">
                  <fgColor theme="8" tint="0.79998168889431442"/>
                  <bgColor theme="8" tint="0.79998168889431442"/>
                </patternFill>
              </fill>
            </x14:dxf>
          </x14:cfRule>
          <x14:cfRule type="expression" priority="17" id="{00760042-0047-43C2-8EB4-0049005800E1}">
            <xm:f>IF('Start Data'!$B$3=Feiertage!$C$2,VLOOKUP(B5,Feiertage!$C$3:$C$21,1,0),0)</xm:f>
            <x14:dxf>
              <fill>
                <patternFill patternType="solid">
                  <fgColor theme="8" tint="0.79998168889431442"/>
                  <bgColor theme="8" tint="0.79998168889431442"/>
                </patternFill>
              </fill>
            </x14:dxf>
          </x14:cfRule>
          <xm:sqref>B5:AF28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vt:i4>
      </vt:variant>
    </vt:vector>
  </HeadingPairs>
  <TitlesOfParts>
    <vt:vector size="31" baseType="lpstr">
      <vt:lpstr>Instructions</vt:lpstr>
      <vt:lpstr>Start Data</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SumDayperYear</vt:lpstr>
      <vt:lpstr>Feiertage</vt:lpstr>
      <vt:lpstr>Jahresübersicht</vt:lpstr>
      <vt:lpstr>April!Druckbereich</vt:lpstr>
      <vt:lpstr>August!Druckbereich</vt:lpstr>
      <vt:lpstr>December!Druckbereich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lpstr>Schleswig_Holstein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Scharfenberg, Dorothea</dc:creator>
  <cp:lastModifiedBy>Windows-Benutzer</cp:lastModifiedBy>
  <cp:revision>2</cp:revision>
  <cp:lastPrinted>2023-08-15T09:24:55Z</cp:lastPrinted>
  <dcterms:created xsi:type="dcterms:W3CDTF">2023-03-21T13:33:44Z</dcterms:created>
  <dcterms:modified xsi:type="dcterms:W3CDTF">2024-01-26T07:26:53Z</dcterms:modified>
</cp:coreProperties>
</file>