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B:\Referat12\EU\Beratung\Timesheets\HEU\"/>
    </mc:Choice>
  </mc:AlternateContent>
  <xr:revisionPtr revIDLastSave="0" documentId="13_ncr:1_{801FDDD8-7C3E-4A55-BD97-40D3C4A587AA}" xr6:coauthVersionLast="47" xr6:coauthVersionMax="47" xr10:uidLastSave="{00000000-0000-0000-0000-000000000000}"/>
  <bookViews>
    <workbookView xWindow="1770" yWindow="465" windowWidth="24090" windowHeight="15135" firstSheet="1" activeTab="2" xr2:uid="{00000000-000D-0000-FFFF-FFFF00000000}"/>
  </bookViews>
  <sheets>
    <sheet name="Instructions" sheetId="1" r:id="rId1"/>
    <sheet name="Start Data" sheetId="2" r:id="rId2"/>
    <sheet name="EXAMPLE" sheetId="32" r:id="rId3"/>
    <sheet name="January" sheetId="3" r:id="rId4"/>
    <sheet name="February" sheetId="10" r:id="rId5"/>
    <sheet name="March" sheetId="23" r:id="rId6"/>
    <sheet name="April" sheetId="24" r:id="rId7"/>
    <sheet name="May" sheetId="25" r:id="rId8"/>
    <sheet name="June" sheetId="26" r:id="rId9"/>
    <sheet name="July" sheetId="15" r:id="rId10"/>
    <sheet name="August" sheetId="16" r:id="rId11"/>
    <sheet name="September" sheetId="27" r:id="rId12"/>
    <sheet name="October" sheetId="28" r:id="rId13"/>
    <sheet name="November" sheetId="29" r:id="rId14"/>
    <sheet name="December" sheetId="30" r:id="rId15"/>
    <sheet name="SumDayperYear" sheetId="31" r:id="rId16"/>
    <sheet name="Feiertage" sheetId="4" state="hidden" r:id="rId17"/>
    <sheet name="Jahresübersicht" sheetId="5" state="hidden" r:id="rId18"/>
  </sheets>
  <definedNames>
    <definedName name="_xlnm.Print_Area" localSheetId="6">April!$B$2:$AI$41</definedName>
    <definedName name="_xlnm.Print_Area" localSheetId="10">August!$B$2:$AI$41</definedName>
    <definedName name="_xlnm.Print_Area" localSheetId="14">December!$B$2:$AI$41</definedName>
    <definedName name="_xlnm.Print_Area" localSheetId="2">EXAMPLE!$B$2:$AI$41</definedName>
    <definedName name="_xlnm.Print_Area" localSheetId="4">February!$B$2:$AI$41</definedName>
    <definedName name="_xlnm.Print_Area" localSheetId="3">January!$B$2:$AI$41</definedName>
    <definedName name="_xlnm.Print_Area" localSheetId="9">July!$B$2:$AI$41</definedName>
    <definedName name="_xlnm.Print_Area" localSheetId="8">June!$B$2:$AI$41</definedName>
    <definedName name="_xlnm.Print_Area" localSheetId="5">March!$B$2:$AI$41</definedName>
    <definedName name="_xlnm.Print_Area" localSheetId="7">May!$B$2:$AI$41</definedName>
    <definedName name="_xlnm.Print_Area" localSheetId="13">November!$B$2:$AI$41</definedName>
    <definedName name="_xlnm.Print_Area" localSheetId="12">October!$B$2:$AI$41</definedName>
    <definedName name="_xlnm.Print_Area" localSheetId="11">September!$B$2:$AI$41</definedName>
    <definedName name="Schleswig_Holstein">Feiertage!$B$3:$B$21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 i="30" l="1"/>
  <c r="B10" i="29"/>
  <c r="B10" i="28"/>
  <c r="B10" i="27"/>
  <c r="B10" i="16"/>
  <c r="B10" i="15"/>
  <c r="B10" i="26"/>
  <c r="B10" i="25"/>
  <c r="B10" i="24"/>
  <c r="B10" i="23"/>
  <c r="B10" i="10"/>
  <c r="B10" i="3"/>
  <c r="Z41" i="32"/>
  <c r="I41" i="32"/>
  <c r="AG30" i="32"/>
  <c r="AF30" i="32"/>
  <c r="AE30" i="32"/>
  <c r="AD30" i="32"/>
  <c r="AC30" i="32"/>
  <c r="AB30" i="32"/>
  <c r="AA30" i="32"/>
  <c r="Z30" i="32"/>
  <c r="Y30" i="32"/>
  <c r="X30" i="32"/>
  <c r="W30" i="32"/>
  <c r="V30" i="32"/>
  <c r="U30" i="32"/>
  <c r="T30" i="32"/>
  <c r="S30" i="32"/>
  <c r="R30" i="32"/>
  <c r="Q30" i="32"/>
  <c r="P30" i="32"/>
  <c r="O30" i="32"/>
  <c r="N30" i="32"/>
  <c r="M30" i="32"/>
  <c r="L30" i="32"/>
  <c r="K30" i="32"/>
  <c r="J30" i="32"/>
  <c r="I30" i="32"/>
  <c r="H30" i="32"/>
  <c r="G30" i="32"/>
  <c r="F30" i="32"/>
  <c r="E30" i="32"/>
  <c r="D30" i="32"/>
  <c r="C30" i="32"/>
  <c r="AI29" i="32"/>
  <c r="AH29" i="32"/>
  <c r="B29" i="32"/>
  <c r="AI28" i="32"/>
  <c r="AH28" i="32"/>
  <c r="B28" i="32"/>
  <c r="AI27" i="32"/>
  <c r="AH27" i="32"/>
  <c r="B27" i="32"/>
  <c r="AI26" i="32"/>
  <c r="AH26" i="32"/>
  <c r="B26" i="32"/>
  <c r="AI25" i="32"/>
  <c r="AH25" i="32"/>
  <c r="B25" i="32"/>
  <c r="AI24" i="32"/>
  <c r="AH24" i="32"/>
  <c r="B24" i="32"/>
  <c r="AI23" i="32"/>
  <c r="AH23" i="32"/>
  <c r="B23" i="32"/>
  <c r="AI22" i="32"/>
  <c r="AH22" i="32"/>
  <c r="B22" i="32"/>
  <c r="AI21" i="32"/>
  <c r="AH21" i="32"/>
  <c r="B21" i="32"/>
  <c r="AI20" i="32"/>
  <c r="AH20" i="32"/>
  <c r="B20" i="32"/>
  <c r="AI19" i="32"/>
  <c r="AH19" i="32"/>
  <c r="B19" i="32"/>
  <c r="AI18" i="32"/>
  <c r="AH18" i="32"/>
  <c r="B18" i="32"/>
  <c r="AI17" i="32"/>
  <c r="AH17" i="32"/>
  <c r="B17" i="32"/>
  <c r="AI16" i="32"/>
  <c r="AH16" i="32"/>
  <c r="B16" i="32"/>
  <c r="AI15" i="32"/>
  <c r="AH15" i="32"/>
  <c r="B15" i="32"/>
  <c r="B10" i="32"/>
  <c r="W5" i="32"/>
  <c r="Z41" i="30"/>
  <c r="H41" i="30"/>
  <c r="Z41" i="29"/>
  <c r="H41" i="29"/>
  <c r="Z41" i="28"/>
  <c r="H41" i="28"/>
  <c r="Z41" i="27"/>
  <c r="H41" i="27"/>
  <c r="Z41" i="16"/>
  <c r="H41" i="16"/>
  <c r="Z41" i="15"/>
  <c r="H41" i="15"/>
  <c r="Z41" i="26"/>
  <c r="H41" i="26"/>
  <c r="Z41" i="25"/>
  <c r="H41" i="25"/>
  <c r="Z41" i="24"/>
  <c r="H41" i="24"/>
  <c r="Z41" i="23"/>
  <c r="H41" i="23"/>
  <c r="Z41" i="10"/>
  <c r="H41" i="10"/>
  <c r="I41" i="3"/>
  <c r="Z41" i="3"/>
  <c r="B15" i="2"/>
  <c r="AI30" i="32" l="1"/>
  <c r="AH30" i="32"/>
  <c r="B32" i="31"/>
  <c r="B33" i="31"/>
  <c r="B34" i="31"/>
  <c r="B35" i="31"/>
  <c r="B36" i="31"/>
  <c r="B37" i="31"/>
  <c r="B38" i="31"/>
  <c r="B39" i="31"/>
  <c r="B40" i="31"/>
  <c r="B41" i="31"/>
  <c r="B42" i="31"/>
  <c r="B43" i="31"/>
  <c r="B44" i="31"/>
  <c r="B45" i="31"/>
  <c r="B31" i="31"/>
  <c r="AI15" i="3" l="1"/>
  <c r="F22" i="2" l="1"/>
  <c r="F23" i="2"/>
  <c r="F24" i="2"/>
  <c r="F25" i="2"/>
  <c r="F26" i="2"/>
  <c r="F27" i="2"/>
  <c r="F28" i="2"/>
  <c r="F29" i="2"/>
  <c r="F30" i="2"/>
  <c r="F31" i="2"/>
  <c r="F32" i="2"/>
  <c r="F21" i="2"/>
  <c r="D21" i="2"/>
  <c r="D22" i="2"/>
  <c r="D23" i="2"/>
  <c r="D24" i="2"/>
  <c r="D25" i="2"/>
  <c r="D26" i="2"/>
  <c r="D27" i="2"/>
  <c r="D28" i="2"/>
  <c r="D29" i="2"/>
  <c r="D30" i="2"/>
  <c r="D31" i="2"/>
  <c r="D32" i="2"/>
  <c r="D25" i="31" l="1"/>
  <c r="D24" i="31"/>
  <c r="D23" i="31"/>
  <c r="D22" i="31"/>
  <c r="D21" i="31"/>
  <c r="D20" i="31"/>
  <c r="D19" i="31"/>
  <c r="D18" i="31"/>
  <c r="D17" i="31"/>
  <c r="D16" i="31"/>
  <c r="D15" i="31"/>
  <c r="D14" i="31"/>
  <c r="E38" i="2" l="1"/>
  <c r="D38" i="2"/>
  <c r="E4" i="31" l="1"/>
  <c r="E5" i="31"/>
  <c r="E6" i="31"/>
  <c r="E7" i="31"/>
  <c r="E8" i="31"/>
  <c r="E9" i="31"/>
  <c r="J5" i="31"/>
  <c r="B1" i="31"/>
  <c r="H9" i="24"/>
  <c r="H8" i="24"/>
  <c r="H7" i="24"/>
  <c r="H6" i="24"/>
  <c r="W5" i="24"/>
  <c r="H5" i="24"/>
  <c r="H4" i="24"/>
  <c r="H9" i="25"/>
  <c r="H8" i="25"/>
  <c r="H7" i="25"/>
  <c r="H6" i="25"/>
  <c r="W5" i="25"/>
  <c r="H5" i="25"/>
  <c r="H4" i="25"/>
  <c r="H9" i="26"/>
  <c r="H8" i="26"/>
  <c r="H7" i="26"/>
  <c r="H6" i="26"/>
  <c r="W5" i="26"/>
  <c r="H5" i="26"/>
  <c r="H4" i="26"/>
  <c r="H9" i="15"/>
  <c r="H8" i="15"/>
  <c r="H7" i="15"/>
  <c r="H6" i="15"/>
  <c r="W5" i="15"/>
  <c r="H5" i="15"/>
  <c r="H4" i="15"/>
  <c r="H9" i="16"/>
  <c r="H8" i="16"/>
  <c r="H7" i="16"/>
  <c r="H6" i="16"/>
  <c r="W5" i="16"/>
  <c r="H5" i="16"/>
  <c r="H4" i="16"/>
  <c r="H9" i="27"/>
  <c r="H8" i="27"/>
  <c r="H7" i="27"/>
  <c r="H6" i="27"/>
  <c r="W5" i="27"/>
  <c r="H5" i="27"/>
  <c r="H4" i="27"/>
  <c r="H9" i="28"/>
  <c r="H8" i="28"/>
  <c r="H7" i="28"/>
  <c r="H6" i="28"/>
  <c r="W5" i="28"/>
  <c r="H5" i="28"/>
  <c r="H4" i="28"/>
  <c r="H9" i="29"/>
  <c r="H8" i="29"/>
  <c r="H7" i="29"/>
  <c r="H6" i="29"/>
  <c r="W5" i="29"/>
  <c r="H5" i="29"/>
  <c r="H4" i="29"/>
  <c r="H9" i="23"/>
  <c r="H8" i="23"/>
  <c r="H7" i="23"/>
  <c r="H6" i="23"/>
  <c r="W5" i="23"/>
  <c r="H5" i="23"/>
  <c r="H4" i="23"/>
  <c r="H9" i="10"/>
  <c r="H8" i="10"/>
  <c r="H7" i="10"/>
  <c r="H6" i="10"/>
  <c r="W5" i="10"/>
  <c r="H5" i="10"/>
  <c r="H4" i="10"/>
  <c r="H9" i="3"/>
  <c r="H8" i="3"/>
  <c r="H7" i="3"/>
  <c r="H6" i="3"/>
  <c r="W5" i="3"/>
  <c r="H5" i="3"/>
  <c r="H4" i="3"/>
  <c r="B15" i="3"/>
  <c r="AH15" i="3"/>
  <c r="B16" i="3"/>
  <c r="AH16" i="3"/>
  <c r="B17" i="3"/>
  <c r="AH17" i="3"/>
  <c r="B18" i="3"/>
  <c r="AH18" i="3"/>
  <c r="B19" i="3"/>
  <c r="AH19" i="3"/>
  <c r="B20" i="3"/>
  <c r="AH20" i="3"/>
  <c r="B21" i="3"/>
  <c r="AH21" i="3"/>
  <c r="B22" i="3"/>
  <c r="AH22" i="3"/>
  <c r="B23" i="3"/>
  <c r="AH23" i="3"/>
  <c r="B24" i="3"/>
  <c r="AH24" i="3"/>
  <c r="B25" i="3"/>
  <c r="AH25" i="3"/>
  <c r="B26" i="3"/>
  <c r="AH26" i="3"/>
  <c r="B27" i="3"/>
  <c r="AH27" i="3"/>
  <c r="B28" i="3"/>
  <c r="AH28" i="3"/>
  <c r="B29" i="3"/>
  <c r="AH29" i="3"/>
  <c r="C30" i="3"/>
  <c r="D30" i="3"/>
  <c r="E30" i="3"/>
  <c r="F30" i="3"/>
  <c r="G30" i="3"/>
  <c r="H30" i="3"/>
  <c r="I30" i="3"/>
  <c r="J30" i="3"/>
  <c r="K30" i="3"/>
  <c r="L30" i="3"/>
  <c r="M30" i="3"/>
  <c r="N30" i="3"/>
  <c r="O30" i="3"/>
  <c r="P30" i="3"/>
  <c r="Q30" i="3"/>
  <c r="R30" i="3"/>
  <c r="S30" i="3"/>
  <c r="T30" i="3"/>
  <c r="U30" i="3"/>
  <c r="V30" i="3"/>
  <c r="W30" i="3"/>
  <c r="X30" i="3"/>
  <c r="Y30" i="3"/>
  <c r="Z30" i="3"/>
  <c r="AA30" i="3"/>
  <c r="AB30" i="3"/>
  <c r="AC30" i="3"/>
  <c r="AD30" i="3"/>
  <c r="AE30" i="3"/>
  <c r="AF30" i="3"/>
  <c r="AG30" i="3"/>
  <c r="H8" i="30"/>
  <c r="B1" i="30"/>
  <c r="B1" i="29"/>
  <c r="B1" i="28"/>
  <c r="B1" i="27"/>
  <c r="B1" i="16"/>
  <c r="B1" i="15"/>
  <c r="B1" i="26"/>
  <c r="B1" i="25"/>
  <c r="B1" i="24"/>
  <c r="B1" i="23"/>
  <c r="B1" i="10"/>
  <c r="AH30" i="3" l="1"/>
  <c r="E11" i="31" l="1"/>
  <c r="J25" i="31" l="1"/>
  <c r="J17" i="31"/>
  <c r="J24" i="31"/>
  <c r="J20" i="31"/>
  <c r="J16" i="31"/>
  <c r="J23" i="31"/>
  <c r="J19" i="31"/>
  <c r="J15" i="31"/>
  <c r="J21" i="31"/>
  <c r="J14" i="31"/>
  <c r="J22" i="31"/>
  <c r="J18" i="31"/>
  <c r="G14" i="31"/>
  <c r="G22" i="31"/>
  <c r="G18" i="31"/>
  <c r="G25" i="31"/>
  <c r="G21" i="31"/>
  <c r="G17" i="31"/>
  <c r="G24" i="31"/>
  <c r="G20" i="31"/>
  <c r="G16" i="31"/>
  <c r="G23" i="31"/>
  <c r="G19" i="31"/>
  <c r="G15" i="31"/>
  <c r="G26" i="31" l="1"/>
  <c r="J26" i="31"/>
  <c r="AG30" i="30" l="1"/>
  <c r="AF30" i="30"/>
  <c r="AE30" i="30"/>
  <c r="AD30" i="30"/>
  <c r="AC30" i="30"/>
  <c r="AB30" i="30"/>
  <c r="AA30" i="30"/>
  <c r="Z30" i="30"/>
  <c r="Y30" i="30"/>
  <c r="X30" i="30"/>
  <c r="W30" i="30"/>
  <c r="V30" i="30"/>
  <c r="U30" i="30"/>
  <c r="T30" i="30"/>
  <c r="S30" i="30"/>
  <c r="R30" i="30"/>
  <c r="Q30" i="30"/>
  <c r="P30" i="30"/>
  <c r="O30" i="30"/>
  <c r="N30" i="30"/>
  <c r="M30" i="30"/>
  <c r="L30" i="30"/>
  <c r="K30" i="30"/>
  <c r="J30" i="30"/>
  <c r="I30" i="30"/>
  <c r="H30" i="30"/>
  <c r="G30" i="30"/>
  <c r="F30" i="30"/>
  <c r="E30" i="30"/>
  <c r="D30" i="30"/>
  <c r="C30" i="30"/>
  <c r="AH29" i="30"/>
  <c r="B29" i="30"/>
  <c r="AH28" i="30"/>
  <c r="B28" i="30"/>
  <c r="AH27" i="30"/>
  <c r="B27" i="30"/>
  <c r="AH26" i="30"/>
  <c r="B26" i="30"/>
  <c r="AH25" i="30"/>
  <c r="B25" i="30"/>
  <c r="AH24" i="30"/>
  <c r="B24" i="30"/>
  <c r="AH23" i="30"/>
  <c r="B23" i="30"/>
  <c r="AH22" i="30"/>
  <c r="B22" i="30"/>
  <c r="AH21" i="30"/>
  <c r="B21" i="30"/>
  <c r="AH20" i="30"/>
  <c r="B20" i="30"/>
  <c r="AH19" i="30"/>
  <c r="B19" i="30"/>
  <c r="AH18" i="30"/>
  <c r="B18" i="30"/>
  <c r="AH17" i="30"/>
  <c r="B17" i="30"/>
  <c r="AH16" i="30"/>
  <c r="B16" i="30"/>
  <c r="AH15" i="30"/>
  <c r="B15" i="30"/>
  <c r="H9" i="30"/>
  <c r="H6" i="30"/>
  <c r="H7" i="30"/>
  <c r="W5" i="30"/>
  <c r="H5" i="30"/>
  <c r="H4" i="30"/>
  <c r="AG30" i="29"/>
  <c r="AF30" i="29"/>
  <c r="AE30" i="29"/>
  <c r="AD30" i="29"/>
  <c r="AC30" i="29"/>
  <c r="AB30" i="29"/>
  <c r="AA30" i="29"/>
  <c r="Z30" i="29"/>
  <c r="Y30" i="29"/>
  <c r="X30" i="29"/>
  <c r="W30" i="29"/>
  <c r="V30" i="29"/>
  <c r="U30" i="29"/>
  <c r="T30" i="29"/>
  <c r="S30" i="29"/>
  <c r="R30" i="29"/>
  <c r="Q30" i="29"/>
  <c r="P30" i="29"/>
  <c r="O30" i="29"/>
  <c r="N30" i="29"/>
  <c r="M30" i="29"/>
  <c r="L30" i="29"/>
  <c r="K30" i="29"/>
  <c r="J30" i="29"/>
  <c r="I30" i="29"/>
  <c r="H30" i="29"/>
  <c r="G30" i="29"/>
  <c r="F30" i="29"/>
  <c r="E30" i="29"/>
  <c r="D30" i="29"/>
  <c r="C30" i="29"/>
  <c r="AH29" i="29"/>
  <c r="B29" i="29"/>
  <c r="AH28" i="29"/>
  <c r="B28" i="29"/>
  <c r="AH27" i="29"/>
  <c r="B27" i="29"/>
  <c r="AH26" i="29"/>
  <c r="B26" i="29"/>
  <c r="AH25" i="29"/>
  <c r="B25" i="29"/>
  <c r="AH24" i="29"/>
  <c r="B24" i="29"/>
  <c r="AH23" i="29"/>
  <c r="B23" i="29"/>
  <c r="AH22" i="29"/>
  <c r="B22" i="29"/>
  <c r="AH21" i="29"/>
  <c r="B21" i="29"/>
  <c r="AH20" i="29"/>
  <c r="B20" i="29"/>
  <c r="AH19" i="29"/>
  <c r="B19" i="29"/>
  <c r="AH18" i="29"/>
  <c r="B18" i="29"/>
  <c r="AH17" i="29"/>
  <c r="B17" i="29"/>
  <c r="AH16" i="29"/>
  <c r="B16" i="29"/>
  <c r="AH15" i="29"/>
  <c r="B15" i="29"/>
  <c r="AG30" i="28"/>
  <c r="AF30" i="28"/>
  <c r="AE30" i="28"/>
  <c r="AD30" i="28"/>
  <c r="AC30" i="28"/>
  <c r="AB30" i="28"/>
  <c r="AA30" i="28"/>
  <c r="Z30" i="28"/>
  <c r="Y30" i="28"/>
  <c r="X30" i="28"/>
  <c r="W30" i="28"/>
  <c r="V30" i="28"/>
  <c r="U30" i="28"/>
  <c r="T30" i="28"/>
  <c r="S30" i="28"/>
  <c r="R30" i="28"/>
  <c r="Q30" i="28"/>
  <c r="P30" i="28"/>
  <c r="O30" i="28"/>
  <c r="N30" i="28"/>
  <c r="M30" i="28"/>
  <c r="L30" i="28"/>
  <c r="K30" i="28"/>
  <c r="J30" i="28"/>
  <c r="I30" i="28"/>
  <c r="H30" i="28"/>
  <c r="G30" i="28"/>
  <c r="F30" i="28"/>
  <c r="E30" i="28"/>
  <c r="D30" i="28"/>
  <c r="C30" i="28"/>
  <c r="AH29" i="28"/>
  <c r="B29" i="28"/>
  <c r="AH28" i="28"/>
  <c r="B28" i="28"/>
  <c r="AH27" i="28"/>
  <c r="B27" i="28"/>
  <c r="AH26" i="28"/>
  <c r="B26" i="28"/>
  <c r="AH25" i="28"/>
  <c r="B25" i="28"/>
  <c r="AH24" i="28"/>
  <c r="B24" i="28"/>
  <c r="AH23" i="28"/>
  <c r="B23" i="28"/>
  <c r="AH22" i="28"/>
  <c r="B22" i="28"/>
  <c r="AH21" i="28"/>
  <c r="B21" i="28"/>
  <c r="AH20" i="28"/>
  <c r="B20" i="28"/>
  <c r="AH19" i="28"/>
  <c r="B19" i="28"/>
  <c r="AH18" i="28"/>
  <c r="B18" i="28"/>
  <c r="AH17" i="28"/>
  <c r="B17" i="28"/>
  <c r="AH16" i="28"/>
  <c r="B16" i="28"/>
  <c r="AH15" i="28"/>
  <c r="B15" i="28"/>
  <c r="AG30" i="27"/>
  <c r="AF30" i="27"/>
  <c r="AE30" i="27"/>
  <c r="AD30" i="27"/>
  <c r="AC30" i="27"/>
  <c r="AB30" i="27"/>
  <c r="AA30" i="27"/>
  <c r="Z30" i="27"/>
  <c r="Y30" i="27"/>
  <c r="X30" i="27"/>
  <c r="W30" i="27"/>
  <c r="V30" i="27"/>
  <c r="U30" i="27"/>
  <c r="T30" i="27"/>
  <c r="S30" i="27"/>
  <c r="R30" i="27"/>
  <c r="Q30" i="27"/>
  <c r="P30" i="27"/>
  <c r="O30" i="27"/>
  <c r="N30" i="27"/>
  <c r="M30" i="27"/>
  <c r="L30" i="27"/>
  <c r="K30" i="27"/>
  <c r="J30" i="27"/>
  <c r="I30" i="27"/>
  <c r="H30" i="27"/>
  <c r="G30" i="27"/>
  <c r="F30" i="27"/>
  <c r="E30" i="27"/>
  <c r="D30" i="27"/>
  <c r="C30" i="27"/>
  <c r="AH29" i="27"/>
  <c r="B29" i="27"/>
  <c r="AH28" i="27"/>
  <c r="B28" i="27"/>
  <c r="AH27" i="27"/>
  <c r="B27" i="27"/>
  <c r="AH26" i="27"/>
  <c r="B26" i="27"/>
  <c r="AH25" i="27"/>
  <c r="B25" i="27"/>
  <c r="AH24" i="27"/>
  <c r="B24" i="27"/>
  <c r="AH23" i="27"/>
  <c r="B23" i="27"/>
  <c r="AH22" i="27"/>
  <c r="B22" i="27"/>
  <c r="AH21" i="27"/>
  <c r="B21" i="27"/>
  <c r="AH20" i="27"/>
  <c r="B20" i="27"/>
  <c r="AH19" i="27"/>
  <c r="B19" i="27"/>
  <c r="AH18" i="27"/>
  <c r="B18" i="27"/>
  <c r="AH17" i="27"/>
  <c r="B17" i="27"/>
  <c r="AH16" i="27"/>
  <c r="B16" i="27"/>
  <c r="AH15" i="27"/>
  <c r="B15" i="27"/>
  <c r="AG30" i="26"/>
  <c r="AF30" i="26"/>
  <c r="AE30" i="26"/>
  <c r="AD30" i="26"/>
  <c r="AC30" i="26"/>
  <c r="AB30" i="26"/>
  <c r="AA30" i="26"/>
  <c r="Z30" i="26"/>
  <c r="Y30" i="26"/>
  <c r="X30" i="26"/>
  <c r="W30" i="26"/>
  <c r="V30" i="26"/>
  <c r="U30" i="26"/>
  <c r="T30" i="26"/>
  <c r="S30" i="26"/>
  <c r="R30" i="26"/>
  <c r="Q30" i="26"/>
  <c r="P30" i="26"/>
  <c r="O30" i="26"/>
  <c r="N30" i="26"/>
  <c r="M30" i="26"/>
  <c r="L30" i="26"/>
  <c r="K30" i="26"/>
  <c r="J30" i="26"/>
  <c r="I30" i="26"/>
  <c r="H30" i="26"/>
  <c r="G30" i="26"/>
  <c r="F30" i="26"/>
  <c r="E30" i="26"/>
  <c r="D30" i="26"/>
  <c r="C30" i="26"/>
  <c r="AH29" i="26"/>
  <c r="B29" i="26"/>
  <c r="AH28" i="26"/>
  <c r="B28" i="26"/>
  <c r="AH27" i="26"/>
  <c r="B27" i="26"/>
  <c r="AH26" i="26"/>
  <c r="B26" i="26"/>
  <c r="AH25" i="26"/>
  <c r="B25" i="26"/>
  <c r="AH24" i="26"/>
  <c r="B24" i="26"/>
  <c r="AH23" i="26"/>
  <c r="B23" i="26"/>
  <c r="AH22" i="26"/>
  <c r="B22" i="26"/>
  <c r="AH21" i="26"/>
  <c r="B21" i="26"/>
  <c r="AH20" i="26"/>
  <c r="B20" i="26"/>
  <c r="AH19" i="26"/>
  <c r="B19" i="26"/>
  <c r="AH18" i="26"/>
  <c r="B18" i="26"/>
  <c r="AH17" i="26"/>
  <c r="B17" i="26"/>
  <c r="AH16" i="26"/>
  <c r="B16" i="26"/>
  <c r="AH15" i="26"/>
  <c r="B15" i="26"/>
  <c r="AG30" i="25"/>
  <c r="AF30" i="25"/>
  <c r="AE30" i="25"/>
  <c r="AD30" i="25"/>
  <c r="AC30" i="25"/>
  <c r="AB30" i="25"/>
  <c r="AA30" i="25"/>
  <c r="Z30" i="25"/>
  <c r="Y30" i="25"/>
  <c r="X30" i="25"/>
  <c r="W30" i="25"/>
  <c r="V30" i="25"/>
  <c r="U30" i="25"/>
  <c r="T30" i="25"/>
  <c r="S30" i="25"/>
  <c r="R30" i="25"/>
  <c r="Q30" i="25"/>
  <c r="P30" i="25"/>
  <c r="O30" i="25"/>
  <c r="N30" i="25"/>
  <c r="M30" i="25"/>
  <c r="L30" i="25"/>
  <c r="K30" i="25"/>
  <c r="J30" i="25"/>
  <c r="I30" i="25"/>
  <c r="H30" i="25"/>
  <c r="G30" i="25"/>
  <c r="F30" i="25"/>
  <c r="E30" i="25"/>
  <c r="D30" i="25"/>
  <c r="C30" i="25"/>
  <c r="AH29" i="25"/>
  <c r="B29" i="25"/>
  <c r="AH28" i="25"/>
  <c r="B28" i="25"/>
  <c r="AH27" i="25"/>
  <c r="B27" i="25"/>
  <c r="AH26" i="25"/>
  <c r="B26" i="25"/>
  <c r="AH25" i="25"/>
  <c r="B25" i="25"/>
  <c r="AH24" i="25"/>
  <c r="B24" i="25"/>
  <c r="AH23" i="25"/>
  <c r="B23" i="25"/>
  <c r="AH22" i="25"/>
  <c r="B22" i="25"/>
  <c r="AH21" i="25"/>
  <c r="B21" i="25"/>
  <c r="AH20" i="25"/>
  <c r="B20" i="25"/>
  <c r="AH19" i="25"/>
  <c r="B19" i="25"/>
  <c r="AH18" i="25"/>
  <c r="B18" i="25"/>
  <c r="AH17" i="25"/>
  <c r="B17" i="25"/>
  <c r="AH16" i="25"/>
  <c r="B16" i="25"/>
  <c r="AH15" i="25"/>
  <c r="B15" i="25"/>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F30" i="24"/>
  <c r="E30" i="24"/>
  <c r="D30" i="24"/>
  <c r="C30" i="24"/>
  <c r="AH29" i="24"/>
  <c r="B29" i="24"/>
  <c r="AH28" i="24"/>
  <c r="B28" i="24"/>
  <c r="AH27" i="24"/>
  <c r="B27" i="24"/>
  <c r="AH26" i="24"/>
  <c r="B26" i="24"/>
  <c r="AH25" i="24"/>
  <c r="B25" i="24"/>
  <c r="AH24" i="24"/>
  <c r="B24" i="24"/>
  <c r="AH23" i="24"/>
  <c r="B23" i="24"/>
  <c r="AH22" i="24"/>
  <c r="B22" i="24"/>
  <c r="AH21" i="24"/>
  <c r="B21" i="24"/>
  <c r="AH20" i="24"/>
  <c r="B20" i="24"/>
  <c r="AH19" i="24"/>
  <c r="B19" i="24"/>
  <c r="AH18" i="24"/>
  <c r="B18" i="24"/>
  <c r="AH17" i="24"/>
  <c r="B17" i="24"/>
  <c r="AH16" i="24"/>
  <c r="B16" i="24"/>
  <c r="AH15" i="24"/>
  <c r="B15" i="24"/>
  <c r="AG30" i="23"/>
  <c r="AF30" i="23"/>
  <c r="AE30" i="23"/>
  <c r="AD30" i="23"/>
  <c r="AC30" i="23"/>
  <c r="AB30" i="23"/>
  <c r="AA30" i="23"/>
  <c r="Z30" i="23"/>
  <c r="Y30" i="23"/>
  <c r="X30" i="23"/>
  <c r="W30" i="23"/>
  <c r="V30" i="23"/>
  <c r="U30" i="23"/>
  <c r="T30" i="23"/>
  <c r="S30" i="23"/>
  <c r="R30" i="23"/>
  <c r="Q30" i="23"/>
  <c r="P30" i="23"/>
  <c r="O30" i="23"/>
  <c r="N30" i="23"/>
  <c r="M30" i="23"/>
  <c r="L30" i="23"/>
  <c r="K30" i="23"/>
  <c r="J30" i="23"/>
  <c r="I30" i="23"/>
  <c r="H30" i="23"/>
  <c r="G30" i="23"/>
  <c r="F30" i="23"/>
  <c r="E30" i="23"/>
  <c r="D30" i="23"/>
  <c r="C30" i="23"/>
  <c r="AH29" i="23"/>
  <c r="B29" i="23"/>
  <c r="AH28" i="23"/>
  <c r="B28" i="23"/>
  <c r="AH27" i="23"/>
  <c r="B27" i="23"/>
  <c r="AH26" i="23"/>
  <c r="B26" i="23"/>
  <c r="AH25" i="23"/>
  <c r="B25" i="23"/>
  <c r="AH24" i="23"/>
  <c r="B24" i="23"/>
  <c r="AH23" i="23"/>
  <c r="B23" i="23"/>
  <c r="AH22" i="23"/>
  <c r="B22" i="23"/>
  <c r="AH21" i="23"/>
  <c r="B21" i="23"/>
  <c r="AH20" i="23"/>
  <c r="B20" i="23"/>
  <c r="AH19" i="23"/>
  <c r="B19" i="23"/>
  <c r="AH18" i="23"/>
  <c r="B18" i="23"/>
  <c r="AH17" i="23"/>
  <c r="B17" i="23"/>
  <c r="AH16" i="23"/>
  <c r="B16" i="23"/>
  <c r="AH15" i="23"/>
  <c r="B15" i="23"/>
  <c r="AH30" i="26" l="1"/>
  <c r="C19" i="31" s="1"/>
  <c r="E19" i="31" s="1"/>
  <c r="F19" i="31" s="1"/>
  <c r="AH30" i="29"/>
  <c r="C24" i="31" s="1"/>
  <c r="H24" i="31" s="1"/>
  <c r="I24" i="31" s="1"/>
  <c r="AH30" i="24"/>
  <c r="C17" i="31" s="1"/>
  <c r="AH30" i="25"/>
  <c r="C18" i="31" s="1"/>
  <c r="AH30" i="27"/>
  <c r="C22" i="31" s="1"/>
  <c r="AH30" i="28"/>
  <c r="C23" i="31" s="1"/>
  <c r="AH30" i="30"/>
  <c r="C25" i="31" s="1"/>
  <c r="AH30" i="23"/>
  <c r="C16" i="31" s="1"/>
  <c r="E24" i="31" l="1"/>
  <c r="F24" i="31" s="1"/>
  <c r="H19" i="31"/>
  <c r="I19" i="31" s="1"/>
  <c r="E16" i="31"/>
  <c r="F16" i="31" s="1"/>
  <c r="H16" i="31"/>
  <c r="I16" i="31" s="1"/>
  <c r="H17" i="31"/>
  <c r="I17" i="31" s="1"/>
  <c r="E17" i="31"/>
  <c r="F17" i="31" s="1"/>
  <c r="H18" i="31"/>
  <c r="I18" i="31" s="1"/>
  <c r="E18" i="31"/>
  <c r="F18" i="31" s="1"/>
  <c r="H22" i="31"/>
  <c r="I22" i="31" s="1"/>
  <c r="E22" i="31"/>
  <c r="F22" i="31" s="1"/>
  <c r="E23" i="31"/>
  <c r="F23" i="31" s="1"/>
  <c r="H23" i="31"/>
  <c r="I23" i="31" s="1"/>
  <c r="H25" i="31"/>
  <c r="I25" i="31" s="1"/>
  <c r="E25" i="31"/>
  <c r="F25" i="31" s="1"/>
  <c r="B15" i="16"/>
  <c r="AH15" i="16"/>
  <c r="B16" i="16"/>
  <c r="AH16" i="16"/>
  <c r="B17" i="16"/>
  <c r="AH17" i="16"/>
  <c r="B18" i="16"/>
  <c r="AH18" i="16"/>
  <c r="B19" i="16"/>
  <c r="AH19" i="16"/>
  <c r="B20" i="16"/>
  <c r="AH20" i="16"/>
  <c r="B21" i="16"/>
  <c r="AH21" i="16"/>
  <c r="B22" i="16"/>
  <c r="AH22" i="16"/>
  <c r="B23" i="16"/>
  <c r="AH23" i="16"/>
  <c r="B24" i="16"/>
  <c r="AH24" i="16"/>
  <c r="B25" i="16"/>
  <c r="AH25" i="16"/>
  <c r="B26" i="16"/>
  <c r="AH26" i="16"/>
  <c r="B27" i="16"/>
  <c r="AH27" i="16"/>
  <c r="B28" i="16"/>
  <c r="AH28" i="16"/>
  <c r="B29" i="16"/>
  <c r="AH29" i="16"/>
  <c r="C30" i="16"/>
  <c r="D30" i="16"/>
  <c r="E30" i="16"/>
  <c r="F30" i="16"/>
  <c r="G30" i="16"/>
  <c r="H30" i="16"/>
  <c r="I30" i="16"/>
  <c r="J30" i="16"/>
  <c r="K30" i="16"/>
  <c r="L30" i="16"/>
  <c r="M30" i="16"/>
  <c r="N30" i="16"/>
  <c r="O30" i="16"/>
  <c r="P30" i="16"/>
  <c r="Q30" i="16"/>
  <c r="R30" i="16"/>
  <c r="S30" i="16"/>
  <c r="T30" i="16"/>
  <c r="U30" i="16"/>
  <c r="V30" i="16"/>
  <c r="W30" i="16"/>
  <c r="X30" i="16"/>
  <c r="Y30" i="16"/>
  <c r="Z30" i="16"/>
  <c r="AA30" i="16"/>
  <c r="AB30" i="16"/>
  <c r="AC30" i="16"/>
  <c r="AD30" i="16"/>
  <c r="AE30" i="16"/>
  <c r="AF30" i="16"/>
  <c r="AG30" i="16"/>
  <c r="AH30" i="16" l="1"/>
  <c r="C21" i="31" s="1"/>
  <c r="H21" i="31" s="1"/>
  <c r="I21" i="31" s="1"/>
  <c r="B15" i="10"/>
  <c r="AH15" i="10"/>
  <c r="B16" i="10"/>
  <c r="AH16" i="10"/>
  <c r="B17" i="10"/>
  <c r="AH17" i="10"/>
  <c r="B18" i="10"/>
  <c r="AH18" i="10"/>
  <c r="B19" i="10"/>
  <c r="AH19" i="10"/>
  <c r="B20" i="10"/>
  <c r="AH20" i="10"/>
  <c r="B21" i="10"/>
  <c r="AH21" i="10"/>
  <c r="B22" i="10"/>
  <c r="AH22" i="10"/>
  <c r="B23" i="10"/>
  <c r="AH23" i="10"/>
  <c r="B24" i="10"/>
  <c r="AH24" i="10"/>
  <c r="B25" i="10"/>
  <c r="AH25" i="10"/>
  <c r="B26" i="10"/>
  <c r="AH26" i="10"/>
  <c r="B27" i="10"/>
  <c r="AH27" i="10"/>
  <c r="B28" i="10"/>
  <c r="AH28" i="10"/>
  <c r="B29" i="10"/>
  <c r="AH29" i="10"/>
  <c r="C30" i="10"/>
  <c r="D30" i="10"/>
  <c r="E30" i="10"/>
  <c r="F30" i="10"/>
  <c r="G30" i="10"/>
  <c r="H30" i="10"/>
  <c r="I30" i="10"/>
  <c r="J30" i="10"/>
  <c r="K30" i="10"/>
  <c r="L30" i="10"/>
  <c r="M30" i="10"/>
  <c r="N30" i="10"/>
  <c r="O30" i="10"/>
  <c r="P30" i="10"/>
  <c r="Q30" i="10"/>
  <c r="R30" i="10"/>
  <c r="S30" i="10"/>
  <c r="T30" i="10"/>
  <c r="U30" i="10"/>
  <c r="V30" i="10"/>
  <c r="W30" i="10"/>
  <c r="X30" i="10"/>
  <c r="Y30" i="10"/>
  <c r="Z30" i="10"/>
  <c r="AA30" i="10"/>
  <c r="AB30" i="10"/>
  <c r="AC30" i="10"/>
  <c r="AD30" i="10"/>
  <c r="AE30" i="10"/>
  <c r="AF30" i="10"/>
  <c r="AG30" i="10"/>
  <c r="E21" i="31" l="1"/>
  <c r="F21" i="31" s="1"/>
  <c r="AH30" i="10"/>
  <c r="C15" i="31" s="1"/>
  <c r="B18" i="2"/>
  <c r="E15" i="31" l="1"/>
  <c r="F15" i="31" s="1"/>
  <c r="H15" i="31"/>
  <c r="I15" i="31" s="1"/>
  <c r="AG30" i="15" l="1"/>
  <c r="AF30" i="15"/>
  <c r="AE30" i="15"/>
  <c r="AD30" i="15"/>
  <c r="AC30" i="15"/>
  <c r="AB30" i="15"/>
  <c r="AA30" i="15"/>
  <c r="Z30" i="15"/>
  <c r="Y30" i="15"/>
  <c r="X30" i="15"/>
  <c r="W30" i="15"/>
  <c r="V30" i="15"/>
  <c r="U30" i="15"/>
  <c r="T30" i="15"/>
  <c r="S30" i="15"/>
  <c r="R30" i="15"/>
  <c r="Q30" i="15"/>
  <c r="P30" i="15"/>
  <c r="O30" i="15"/>
  <c r="N30" i="15"/>
  <c r="M30" i="15"/>
  <c r="L30" i="15"/>
  <c r="K30" i="15"/>
  <c r="J30" i="15"/>
  <c r="I30" i="15"/>
  <c r="H30" i="15"/>
  <c r="G30" i="15"/>
  <c r="F30" i="15"/>
  <c r="E30" i="15"/>
  <c r="D30" i="15"/>
  <c r="C30" i="15"/>
  <c r="AH29" i="15"/>
  <c r="B29" i="15"/>
  <c r="AH28" i="15"/>
  <c r="B28" i="15"/>
  <c r="AH27" i="15"/>
  <c r="B27" i="15"/>
  <c r="AH26" i="15"/>
  <c r="B26" i="15"/>
  <c r="AH25" i="15"/>
  <c r="B25" i="15"/>
  <c r="AH24" i="15"/>
  <c r="B24" i="15"/>
  <c r="AH23" i="15"/>
  <c r="B23" i="15"/>
  <c r="AH22" i="15"/>
  <c r="B22" i="15"/>
  <c r="AH21" i="15"/>
  <c r="B21" i="15"/>
  <c r="AH20" i="15"/>
  <c r="B20" i="15"/>
  <c r="AH19" i="15"/>
  <c r="B19" i="15"/>
  <c r="AH18" i="15"/>
  <c r="B18" i="15"/>
  <c r="AH17" i="15"/>
  <c r="B17" i="15"/>
  <c r="AH16" i="15"/>
  <c r="B16" i="15"/>
  <c r="AH15" i="15"/>
  <c r="B15" i="15"/>
  <c r="AI19" i="26" l="1"/>
  <c r="AI16" i="30"/>
  <c r="N32" i="31" s="1"/>
  <c r="AI24" i="30"/>
  <c r="N40" i="31" s="1"/>
  <c r="AI17" i="29"/>
  <c r="M33" i="31" s="1"/>
  <c r="AI25" i="29"/>
  <c r="M41" i="31" s="1"/>
  <c r="AI18" i="28"/>
  <c r="L34" i="31" s="1"/>
  <c r="AI26" i="28"/>
  <c r="L42" i="31" s="1"/>
  <c r="AI19" i="27"/>
  <c r="K35" i="31" s="1"/>
  <c r="AI27" i="27"/>
  <c r="K43" i="31" s="1"/>
  <c r="AI20" i="16"/>
  <c r="J36" i="31" s="1"/>
  <c r="AI28" i="16"/>
  <c r="J44" i="31" s="1"/>
  <c r="AI21" i="15"/>
  <c r="I37" i="31" s="1"/>
  <c r="AI29" i="15"/>
  <c r="I45" i="31" s="1"/>
  <c r="AI22" i="26"/>
  <c r="H38" i="31" s="1"/>
  <c r="AI15" i="26"/>
  <c r="H31" i="31" s="1"/>
  <c r="AI23" i="25"/>
  <c r="G39" i="31" s="1"/>
  <c r="AI16" i="24"/>
  <c r="F32" i="31" s="1"/>
  <c r="AI24" i="24"/>
  <c r="F40" i="31" s="1"/>
  <c r="AI17" i="23"/>
  <c r="E33" i="31" s="1"/>
  <c r="AI25" i="23"/>
  <c r="E41" i="31" s="1"/>
  <c r="AI18" i="10"/>
  <c r="D34" i="31" s="1"/>
  <c r="AI26" i="10"/>
  <c r="D42" i="31" s="1"/>
  <c r="AI16" i="3"/>
  <c r="C32" i="31" s="1"/>
  <c r="AI24" i="3"/>
  <c r="C40" i="31" s="1"/>
  <c r="AI21" i="29"/>
  <c r="M37" i="31" s="1"/>
  <c r="AI26" i="26"/>
  <c r="H42" i="31" s="1"/>
  <c r="AI28" i="24"/>
  <c r="F44" i="31" s="1"/>
  <c r="AI21" i="23"/>
  <c r="E37" i="31" s="1"/>
  <c r="AI20" i="3"/>
  <c r="C36" i="31" s="1"/>
  <c r="AI21" i="30"/>
  <c r="N37" i="31" s="1"/>
  <c r="AI17" i="16"/>
  <c r="J33" i="31" s="1"/>
  <c r="AI20" i="25"/>
  <c r="G36" i="31" s="1"/>
  <c r="AI29" i="24"/>
  <c r="F45" i="31" s="1"/>
  <c r="AI22" i="23"/>
  <c r="E38" i="31" s="1"/>
  <c r="AI21" i="3"/>
  <c r="C37" i="31" s="1"/>
  <c r="AI17" i="30"/>
  <c r="N33" i="31" s="1"/>
  <c r="AI25" i="30"/>
  <c r="N41" i="31" s="1"/>
  <c r="AI18" i="29"/>
  <c r="M34" i="31" s="1"/>
  <c r="AI26" i="29"/>
  <c r="M42" i="31" s="1"/>
  <c r="AI19" i="28"/>
  <c r="L35" i="31" s="1"/>
  <c r="AI27" i="28"/>
  <c r="L43" i="31" s="1"/>
  <c r="AI20" i="27"/>
  <c r="K36" i="31" s="1"/>
  <c r="AI28" i="27"/>
  <c r="K44" i="31" s="1"/>
  <c r="AI21" i="16"/>
  <c r="J37" i="31" s="1"/>
  <c r="AI29" i="16"/>
  <c r="J45" i="31" s="1"/>
  <c r="AI22" i="15"/>
  <c r="I38" i="31" s="1"/>
  <c r="AI15" i="15"/>
  <c r="I31" i="31" s="1"/>
  <c r="AI23" i="26"/>
  <c r="H39" i="31" s="1"/>
  <c r="AI16" i="25"/>
  <c r="G32" i="31" s="1"/>
  <c r="AI24" i="25"/>
  <c r="G40" i="31" s="1"/>
  <c r="AI17" i="24"/>
  <c r="F33" i="31" s="1"/>
  <c r="AI25" i="24"/>
  <c r="F41" i="31" s="1"/>
  <c r="AI18" i="23"/>
  <c r="E34" i="31" s="1"/>
  <c r="AI26" i="23"/>
  <c r="E42" i="31" s="1"/>
  <c r="AI19" i="10"/>
  <c r="D35" i="31" s="1"/>
  <c r="AI27" i="10"/>
  <c r="D43" i="31" s="1"/>
  <c r="AI17" i="3"/>
  <c r="C33" i="31" s="1"/>
  <c r="AI25" i="3"/>
  <c r="C41" i="31" s="1"/>
  <c r="AI29" i="29"/>
  <c r="M45" i="31" s="1"/>
  <c r="AI25" i="15"/>
  <c r="I41" i="31" s="1"/>
  <c r="AI27" i="25"/>
  <c r="G43" i="31" s="1"/>
  <c r="AI29" i="23"/>
  <c r="E45" i="31" s="1"/>
  <c r="AI28" i="3"/>
  <c r="C44" i="31" s="1"/>
  <c r="AI15" i="29"/>
  <c r="M31" i="31" s="1"/>
  <c r="AI26" i="15"/>
  <c r="I42" i="31" s="1"/>
  <c r="AI15" i="23"/>
  <c r="E31" i="31" s="1"/>
  <c r="AI29" i="3"/>
  <c r="C45" i="31" s="1"/>
  <c r="AI18" i="30"/>
  <c r="N34" i="31" s="1"/>
  <c r="AI26" i="30"/>
  <c r="N42" i="31" s="1"/>
  <c r="AI19" i="29"/>
  <c r="M35" i="31" s="1"/>
  <c r="AI27" i="29"/>
  <c r="M43" i="31" s="1"/>
  <c r="AI20" i="28"/>
  <c r="L36" i="31" s="1"/>
  <c r="AI28" i="28"/>
  <c r="L44" i="31" s="1"/>
  <c r="AI21" i="27"/>
  <c r="K37" i="31" s="1"/>
  <c r="AI29" i="27"/>
  <c r="K45" i="31" s="1"/>
  <c r="AI22" i="16"/>
  <c r="J38" i="31" s="1"/>
  <c r="AI15" i="16"/>
  <c r="J31" i="31" s="1"/>
  <c r="AI23" i="15"/>
  <c r="I39" i="31" s="1"/>
  <c r="AI16" i="26"/>
  <c r="H32" i="31" s="1"/>
  <c r="AI24" i="26"/>
  <c r="H40" i="31" s="1"/>
  <c r="AI17" i="25"/>
  <c r="G33" i="31" s="1"/>
  <c r="AI25" i="25"/>
  <c r="G41" i="31" s="1"/>
  <c r="AI18" i="24"/>
  <c r="F34" i="31" s="1"/>
  <c r="AI26" i="24"/>
  <c r="F42" i="31" s="1"/>
  <c r="AI19" i="23"/>
  <c r="E35" i="31" s="1"/>
  <c r="AI27" i="23"/>
  <c r="E43" i="31" s="1"/>
  <c r="AI20" i="10"/>
  <c r="D36" i="31" s="1"/>
  <c r="AI28" i="10"/>
  <c r="D44" i="31" s="1"/>
  <c r="AI18" i="3"/>
  <c r="C34" i="31" s="1"/>
  <c r="AI26" i="3"/>
  <c r="C42" i="31" s="1"/>
  <c r="AI28" i="30"/>
  <c r="N44" i="31" s="1"/>
  <c r="AI19" i="25"/>
  <c r="G35" i="31" s="1"/>
  <c r="AI15" i="10"/>
  <c r="D31" i="31" s="1"/>
  <c r="AI22" i="29"/>
  <c r="M38" i="31" s="1"/>
  <c r="AI16" i="27"/>
  <c r="K32" i="31" s="1"/>
  <c r="AI25" i="16"/>
  <c r="J41" i="31" s="1"/>
  <c r="H35" i="31"/>
  <c r="AI21" i="24"/>
  <c r="F37" i="31" s="1"/>
  <c r="AI19" i="30"/>
  <c r="N35" i="31" s="1"/>
  <c r="AI27" i="30"/>
  <c r="N43" i="31" s="1"/>
  <c r="AI20" i="29"/>
  <c r="M36" i="31" s="1"/>
  <c r="AI28" i="29"/>
  <c r="M44" i="31" s="1"/>
  <c r="AI21" i="28"/>
  <c r="L37" i="31" s="1"/>
  <c r="AI29" i="28"/>
  <c r="L45" i="31" s="1"/>
  <c r="AI22" i="27"/>
  <c r="K38" i="31" s="1"/>
  <c r="AI15" i="27"/>
  <c r="K31" i="31" s="1"/>
  <c r="AI23" i="16"/>
  <c r="J39" i="31" s="1"/>
  <c r="AI16" i="15"/>
  <c r="I32" i="31" s="1"/>
  <c r="AI24" i="15"/>
  <c r="I40" i="31" s="1"/>
  <c r="AI17" i="26"/>
  <c r="H33" i="31" s="1"/>
  <c r="AI25" i="26"/>
  <c r="H41" i="31" s="1"/>
  <c r="AI18" i="25"/>
  <c r="G34" i="31" s="1"/>
  <c r="AI26" i="25"/>
  <c r="G42" i="31" s="1"/>
  <c r="AI19" i="24"/>
  <c r="F35" i="31" s="1"/>
  <c r="AI27" i="24"/>
  <c r="F43" i="31" s="1"/>
  <c r="AI20" i="23"/>
  <c r="E36" i="31" s="1"/>
  <c r="AI28" i="23"/>
  <c r="E44" i="31" s="1"/>
  <c r="AI21" i="10"/>
  <c r="D37" i="31" s="1"/>
  <c r="AI29" i="10"/>
  <c r="D45" i="31" s="1"/>
  <c r="AI19" i="3"/>
  <c r="C35" i="31" s="1"/>
  <c r="AI27" i="3"/>
  <c r="C43" i="31" s="1"/>
  <c r="AI20" i="30"/>
  <c r="N36" i="31" s="1"/>
  <c r="AI22" i="28"/>
  <c r="L38" i="31" s="1"/>
  <c r="AI15" i="28"/>
  <c r="L31" i="31" s="1"/>
  <c r="AI23" i="27"/>
  <c r="K39" i="31" s="1"/>
  <c r="AI16" i="16"/>
  <c r="J32" i="31" s="1"/>
  <c r="AI24" i="16"/>
  <c r="J40" i="31" s="1"/>
  <c r="AI17" i="15"/>
  <c r="I33" i="31" s="1"/>
  <c r="AI18" i="26"/>
  <c r="H34" i="31" s="1"/>
  <c r="AI20" i="24"/>
  <c r="F36" i="31" s="1"/>
  <c r="AI22" i="10"/>
  <c r="D38" i="31" s="1"/>
  <c r="AI29" i="30"/>
  <c r="N45" i="31" s="1"/>
  <c r="AI23" i="28"/>
  <c r="L39" i="31" s="1"/>
  <c r="AI24" i="27"/>
  <c r="K40" i="31" s="1"/>
  <c r="AI18" i="15"/>
  <c r="I34" i="31" s="1"/>
  <c r="AI27" i="26"/>
  <c r="H43" i="31" s="1"/>
  <c r="AI28" i="25"/>
  <c r="G44" i="31" s="1"/>
  <c r="AI23" i="10"/>
  <c r="D39" i="31" s="1"/>
  <c r="AI23" i="3"/>
  <c r="C39" i="31" s="1"/>
  <c r="AI22" i="30"/>
  <c r="N38" i="31" s="1"/>
  <c r="AI15" i="30"/>
  <c r="N31" i="31" s="1"/>
  <c r="AI23" i="29"/>
  <c r="M39" i="31" s="1"/>
  <c r="AI16" i="28"/>
  <c r="L32" i="31" s="1"/>
  <c r="AI24" i="28"/>
  <c r="L40" i="31" s="1"/>
  <c r="AI17" i="27"/>
  <c r="K33" i="31" s="1"/>
  <c r="AI25" i="27"/>
  <c r="K41" i="31" s="1"/>
  <c r="AI18" i="16"/>
  <c r="J34" i="31" s="1"/>
  <c r="AI26" i="16"/>
  <c r="J42" i="31" s="1"/>
  <c r="AI19" i="15"/>
  <c r="I35" i="31" s="1"/>
  <c r="AI27" i="15"/>
  <c r="I43" i="31" s="1"/>
  <c r="AI20" i="26"/>
  <c r="H36" i="31" s="1"/>
  <c r="AI28" i="26"/>
  <c r="H44" i="31" s="1"/>
  <c r="AI21" i="25"/>
  <c r="G37" i="31" s="1"/>
  <c r="AI29" i="25"/>
  <c r="G45" i="31" s="1"/>
  <c r="AI22" i="24"/>
  <c r="F38" i="31" s="1"/>
  <c r="AI15" i="24"/>
  <c r="F31" i="31" s="1"/>
  <c r="AI23" i="23"/>
  <c r="E39" i="31" s="1"/>
  <c r="AI16" i="10"/>
  <c r="D32" i="31" s="1"/>
  <c r="AI24" i="10"/>
  <c r="D40" i="31" s="1"/>
  <c r="AI22" i="3"/>
  <c r="C38" i="31" s="1"/>
  <c r="C31" i="31"/>
  <c r="AI23" i="30"/>
  <c r="N39" i="31" s="1"/>
  <c r="AI16" i="29"/>
  <c r="M32" i="31" s="1"/>
  <c r="AI24" i="29"/>
  <c r="M40" i="31" s="1"/>
  <c r="AI17" i="28"/>
  <c r="L33" i="31" s="1"/>
  <c r="AI25" i="28"/>
  <c r="L41" i="31" s="1"/>
  <c r="AI18" i="27"/>
  <c r="K34" i="31" s="1"/>
  <c r="AI26" i="27"/>
  <c r="K42" i="31" s="1"/>
  <c r="AI19" i="16"/>
  <c r="J35" i="31" s="1"/>
  <c r="AI27" i="16"/>
  <c r="J43" i="31" s="1"/>
  <c r="AI20" i="15"/>
  <c r="I36" i="31" s="1"/>
  <c r="AI28" i="15"/>
  <c r="I44" i="31" s="1"/>
  <c r="AI21" i="26"/>
  <c r="H37" i="31" s="1"/>
  <c r="AI29" i="26"/>
  <c r="H45" i="31" s="1"/>
  <c r="AI22" i="25"/>
  <c r="G38" i="31" s="1"/>
  <c r="AI15" i="25"/>
  <c r="G31" i="31" s="1"/>
  <c r="AI23" i="24"/>
  <c r="F39" i="31" s="1"/>
  <c r="AI16" i="23"/>
  <c r="E32" i="31" s="1"/>
  <c r="AI24" i="23"/>
  <c r="E40" i="31" s="1"/>
  <c r="AI17" i="10"/>
  <c r="D33" i="31" s="1"/>
  <c r="AI25" i="10"/>
  <c r="D41" i="31" s="1"/>
  <c r="AI30" i="26"/>
  <c r="H46" i="31" s="1"/>
  <c r="AI30" i="24"/>
  <c r="F46" i="31" s="1"/>
  <c r="AI30" i="29"/>
  <c r="AI30" i="27"/>
  <c r="AI30" i="23"/>
  <c r="E46" i="31" s="1"/>
  <c r="AI30" i="28"/>
  <c r="AI30" i="25"/>
  <c r="G46" i="31" s="1"/>
  <c r="AI30" i="30"/>
  <c r="AI30" i="16"/>
  <c r="AI30" i="10"/>
  <c r="AH30" i="15"/>
  <c r="C20" i="31" s="1"/>
  <c r="H20" i="31" s="1"/>
  <c r="I20" i="31" s="1"/>
  <c r="AI30" i="15"/>
  <c r="D2" i="5"/>
  <c r="E52" i="2"/>
  <c r="D52" i="2"/>
  <c r="E51" i="2"/>
  <c r="D51" i="2"/>
  <c r="E50" i="2"/>
  <c r="D50" i="2"/>
  <c r="E49" i="2"/>
  <c r="D49" i="2"/>
  <c r="E48" i="2"/>
  <c r="D48" i="2"/>
  <c r="E47" i="2"/>
  <c r="D47" i="2"/>
  <c r="E46" i="2"/>
  <c r="D46" i="2"/>
  <c r="E45" i="2"/>
  <c r="D45" i="2"/>
  <c r="E44" i="2"/>
  <c r="D44" i="2"/>
  <c r="E43" i="2"/>
  <c r="D43" i="2"/>
  <c r="E42" i="2"/>
  <c r="D42" i="2"/>
  <c r="E41" i="2"/>
  <c r="D41" i="2"/>
  <c r="E40" i="2"/>
  <c r="D40" i="2"/>
  <c r="E39" i="2"/>
  <c r="D39" i="2"/>
  <c r="E20" i="31" l="1"/>
  <c r="F20" i="31" s="1"/>
  <c r="O43" i="31"/>
  <c r="P43" i="31" s="1"/>
  <c r="N46" i="31"/>
  <c r="O38" i="31"/>
  <c r="P38" i="31" s="1"/>
  <c r="O35" i="31"/>
  <c r="P35" i="31" s="1"/>
  <c r="M46" i="31"/>
  <c r="O40" i="31"/>
  <c r="P40" i="31" s="1"/>
  <c r="O44" i="31"/>
  <c r="P44" i="31" s="1"/>
  <c r="I46" i="31"/>
  <c r="O32" i="31"/>
  <c r="P32" i="31" s="1"/>
  <c r="O34" i="31"/>
  <c r="P34" i="31" s="1"/>
  <c r="J46" i="31"/>
  <c r="O39" i="31"/>
  <c r="P39" i="31" s="1"/>
  <c r="O45" i="31"/>
  <c r="P45" i="31" s="1"/>
  <c r="O37" i="31"/>
  <c r="P37" i="31" s="1"/>
  <c r="O31" i="31"/>
  <c r="P31" i="31" s="1"/>
  <c r="C46" i="31"/>
  <c r="O33" i="31"/>
  <c r="P33" i="31" s="1"/>
  <c r="L46" i="31"/>
  <c r="D46" i="31"/>
  <c r="O36" i="31"/>
  <c r="P36" i="31" s="1"/>
  <c r="K46" i="31"/>
  <c r="O42" i="31"/>
  <c r="P42" i="31" s="1"/>
  <c r="O41" i="31"/>
  <c r="P41" i="31" s="1"/>
  <c r="AI30" i="3"/>
  <c r="D1" i="4"/>
  <c r="K11" i="4" s="1"/>
  <c r="B6" i="5"/>
  <c r="C13" i="32" s="1"/>
  <c r="C14" i="31"/>
  <c r="E14" i="31" s="1"/>
  <c r="E8" i="4" l="1"/>
  <c r="F9" i="4"/>
  <c r="O12" i="4"/>
  <c r="P47" i="31"/>
  <c r="O14" i="4"/>
  <c r="K4" i="4"/>
  <c r="K5" i="4" s="1"/>
  <c r="F4" i="4"/>
  <c r="F6" i="4" s="1"/>
  <c r="D4" i="4"/>
  <c r="D7" i="4" s="1"/>
  <c r="Q10" i="4"/>
  <c r="L17" i="4"/>
  <c r="F13" i="4"/>
  <c r="P14" i="4"/>
  <c r="M12" i="4"/>
  <c r="L14" i="4"/>
  <c r="Q12" i="4"/>
  <c r="K9" i="4"/>
  <c r="G12" i="4"/>
  <c r="E11" i="4"/>
  <c r="G9" i="4"/>
  <c r="N10" i="4"/>
  <c r="F15" i="4"/>
  <c r="O20" i="4"/>
  <c r="O46" i="31"/>
  <c r="P46" i="31" s="1"/>
  <c r="H10" i="4"/>
  <c r="F8" i="4"/>
  <c r="E14" i="4"/>
  <c r="J10" i="4"/>
  <c r="J15" i="4"/>
  <c r="G11" i="4"/>
  <c r="M13" i="4"/>
  <c r="Q9" i="4"/>
  <c r="I17" i="4"/>
  <c r="N8" i="4"/>
  <c r="P11" i="4"/>
  <c r="L19" i="4"/>
  <c r="P4" i="4"/>
  <c r="P6" i="4" s="1"/>
  <c r="I4" i="4"/>
  <c r="I3" i="4" s="1"/>
  <c r="L13" i="4"/>
  <c r="D13" i="4"/>
  <c r="G10" i="4"/>
  <c r="G4" i="4"/>
  <c r="G5" i="4" s="1"/>
  <c r="M4" i="4"/>
  <c r="M7" i="4" s="1"/>
  <c r="O9" i="4"/>
  <c r="M14" i="4"/>
  <c r="P9" i="4"/>
  <c r="N13" i="4"/>
  <c r="M10" i="4"/>
  <c r="L8" i="4"/>
  <c r="N14" i="4"/>
  <c r="O47" i="31"/>
  <c r="G14" i="4"/>
  <c r="I8" i="4"/>
  <c r="D9" i="4"/>
  <c r="B11" i="4"/>
  <c r="O4" i="4"/>
  <c r="O6" i="4" s="1"/>
  <c r="F11" i="4"/>
  <c r="Q11" i="4"/>
  <c r="C17" i="4"/>
  <c r="E4" i="4"/>
  <c r="E3" i="4" s="1"/>
  <c r="G13" i="4"/>
  <c r="B5" i="5"/>
  <c r="C13" i="3"/>
  <c r="H14" i="4"/>
  <c r="I13" i="4"/>
  <c r="H4" i="4"/>
  <c r="H3" i="4" s="1"/>
  <c r="P16" i="4"/>
  <c r="C9" i="4"/>
  <c r="O10" i="4"/>
  <c r="P10" i="4"/>
  <c r="D18" i="4"/>
  <c r="B12" i="4"/>
  <c r="D16" i="4"/>
  <c r="H13" i="4"/>
  <c r="H9" i="4"/>
  <c r="M17" i="4"/>
  <c r="F14" i="4"/>
  <c r="K8" i="4"/>
  <c r="H12" i="4"/>
  <c r="B10" i="4"/>
  <c r="B13" i="4"/>
  <c r="N17" i="4"/>
  <c r="J4" i="4"/>
  <c r="J6" i="4" s="1"/>
  <c r="L9" i="4"/>
  <c r="C26" i="31"/>
  <c r="F14" i="31"/>
  <c r="H14" i="31"/>
  <c r="I14" i="31" s="1"/>
  <c r="H8" i="4"/>
  <c r="C11" i="4"/>
  <c r="B14" i="4"/>
  <c r="E13" i="4"/>
  <c r="I10" i="4"/>
  <c r="P13" i="4"/>
  <c r="F12" i="4"/>
  <c r="K15" i="4"/>
  <c r="L12" i="4"/>
  <c r="P8" i="4"/>
  <c r="K10" i="4"/>
  <c r="C16" i="4"/>
  <c r="I14" i="4"/>
  <c r="O13" i="4"/>
  <c r="E9" i="4"/>
  <c r="C8" i="4"/>
  <c r="J11" i="4"/>
  <c r="P15" i="4"/>
  <c r="K12" i="4"/>
  <c r="O15" i="4"/>
  <c r="C4" i="4"/>
  <c r="C3" i="4" s="1"/>
  <c r="C13" i="4"/>
  <c r="J8" i="4"/>
  <c r="L10" i="4"/>
  <c r="O8" i="4"/>
  <c r="C19" i="4"/>
  <c r="F10" i="4"/>
  <c r="N18" i="4"/>
  <c r="Q13" i="4"/>
  <c r="J12" i="4"/>
  <c r="D12" i="4"/>
  <c r="I9" i="4"/>
  <c r="N9" i="4"/>
  <c r="Q14" i="4"/>
  <c r="C12" i="4"/>
  <c r="I11" i="4"/>
  <c r="Q4" i="4"/>
  <c r="Q7" i="4" s="1"/>
  <c r="J14" i="4"/>
  <c r="E12" i="4"/>
  <c r="M9" i="4"/>
  <c r="P12" i="4"/>
  <c r="N12" i="4"/>
  <c r="D17" i="4"/>
  <c r="N4" i="4"/>
  <c r="N3" i="4" s="1"/>
  <c r="L4" i="4"/>
  <c r="L7" i="4" s="1"/>
  <c r="M19" i="4"/>
  <c r="Q8" i="4"/>
  <c r="C14" i="4"/>
  <c r="J9" i="4"/>
  <c r="M8" i="4"/>
  <c r="I12" i="4"/>
  <c r="D14" i="4"/>
  <c r="B4" i="4"/>
  <c r="B6" i="4" s="1"/>
  <c r="E10" i="4"/>
  <c r="K13" i="4"/>
  <c r="B8" i="4"/>
  <c r="D11" i="4"/>
  <c r="G8" i="4"/>
  <c r="O11" i="4"/>
  <c r="N11" i="4"/>
  <c r="M11" i="4"/>
  <c r="H11" i="4"/>
  <c r="C10" i="4"/>
  <c r="B15" i="4"/>
  <c r="H15" i="4"/>
  <c r="G15" i="4"/>
  <c r="L11" i="4"/>
  <c r="J13" i="4"/>
  <c r="Q15" i="4"/>
  <c r="N19" i="4"/>
  <c r="D10" i="4"/>
  <c r="K14" i="4"/>
  <c r="D8" i="4"/>
  <c r="E21" i="4"/>
  <c r="B9" i="4"/>
  <c r="C6" i="5"/>
  <c r="D13" i="32" s="1"/>
  <c r="B8" i="5"/>
  <c r="B10" i="5" s="1"/>
  <c r="K7" i="4"/>
  <c r="K6" i="4"/>
  <c r="K3" i="4"/>
  <c r="F7" i="4"/>
  <c r="C12" i="3" l="1"/>
  <c r="C12" i="32"/>
  <c r="D3" i="4"/>
  <c r="J7" i="4"/>
  <c r="P7" i="4"/>
  <c r="D5" i="4"/>
  <c r="D6" i="4"/>
  <c r="P3" i="4"/>
  <c r="F3" i="4"/>
  <c r="M3" i="4"/>
  <c r="F5" i="4"/>
  <c r="O5" i="4"/>
  <c r="O7" i="4"/>
  <c r="M5" i="4"/>
  <c r="M6" i="4"/>
  <c r="H5" i="4"/>
  <c r="G6" i="4"/>
  <c r="G7" i="4"/>
  <c r="E6" i="4"/>
  <c r="G3" i="4"/>
  <c r="E5" i="4"/>
  <c r="P5" i="4"/>
  <c r="E7" i="4"/>
  <c r="I6" i="4"/>
  <c r="H7" i="4"/>
  <c r="O3" i="4"/>
  <c r="H6" i="4"/>
  <c r="I5" i="4"/>
  <c r="I7" i="4"/>
  <c r="J5" i="4"/>
  <c r="J3" i="4"/>
  <c r="D13" i="3"/>
  <c r="C5" i="4"/>
  <c r="H26" i="31"/>
  <c r="I26" i="31"/>
  <c r="E26" i="31"/>
  <c r="F26" i="31"/>
  <c r="Q6" i="4"/>
  <c r="N5" i="4"/>
  <c r="N6" i="4"/>
  <c r="C6" i="4"/>
  <c r="Q5" i="4"/>
  <c r="C7" i="4"/>
  <c r="L5" i="4"/>
  <c r="Q3" i="4"/>
  <c r="L6" i="4"/>
  <c r="N7" i="4"/>
  <c r="L3" i="4"/>
  <c r="B3" i="4"/>
  <c r="B5" i="4"/>
  <c r="B7" i="4"/>
  <c r="B9" i="5"/>
  <c r="C12" i="23" s="1"/>
  <c r="C13" i="23"/>
  <c r="C13" i="10"/>
  <c r="B7" i="5"/>
  <c r="C12" i="10" s="1"/>
  <c r="C8" i="5"/>
  <c r="D13" i="10" s="1"/>
  <c r="D6" i="5"/>
  <c r="E13" i="32" s="1"/>
  <c r="C5" i="5"/>
  <c r="D12" i="3" l="1"/>
  <c r="D12" i="32"/>
  <c r="E13" i="3"/>
  <c r="E6" i="5"/>
  <c r="F13" i="32" s="1"/>
  <c r="D5" i="5"/>
  <c r="C10" i="5"/>
  <c r="D13" i="23" s="1"/>
  <c r="B12" i="5"/>
  <c r="C13" i="24" s="1"/>
  <c r="D8" i="5"/>
  <c r="E13" i="10" s="1"/>
  <c r="C7" i="5"/>
  <c r="D12" i="10" s="1"/>
  <c r="E12" i="3" l="1"/>
  <c r="E12" i="32"/>
  <c r="F13" i="3"/>
  <c r="D7" i="5"/>
  <c r="E12" i="10" s="1"/>
  <c r="E8" i="5"/>
  <c r="F13" i="10" s="1"/>
  <c r="D10" i="5"/>
  <c r="E13" i="23" s="1"/>
  <c r="C9" i="5"/>
  <c r="D12" i="23" s="1"/>
  <c r="C12" i="5"/>
  <c r="D13" i="24" s="1"/>
  <c r="B11" i="5"/>
  <c r="C12" i="24" s="1"/>
  <c r="B14" i="5"/>
  <c r="C13" i="25" s="1"/>
  <c r="F6" i="5"/>
  <c r="G13" i="32" s="1"/>
  <c r="E5" i="5"/>
  <c r="F12" i="3" l="1"/>
  <c r="F12" i="32"/>
  <c r="G13" i="3"/>
  <c r="B13" i="5"/>
  <c r="C12" i="25" s="1"/>
  <c r="B16" i="5"/>
  <c r="C13" i="26" s="1"/>
  <c r="C14" i="5"/>
  <c r="D13" i="25" s="1"/>
  <c r="G6" i="5"/>
  <c r="H13" i="32" s="1"/>
  <c r="F5" i="5"/>
  <c r="E7" i="5"/>
  <c r="F12" i="10" s="1"/>
  <c r="F8" i="5"/>
  <c r="G13" i="10" s="1"/>
  <c r="C11" i="5"/>
  <c r="D12" i="24" s="1"/>
  <c r="D12" i="5"/>
  <c r="E13" i="24" s="1"/>
  <c r="E10" i="5"/>
  <c r="F13" i="23" s="1"/>
  <c r="D9" i="5"/>
  <c r="E12" i="23" s="1"/>
  <c r="G12" i="3" l="1"/>
  <c r="G12" i="32"/>
  <c r="H13" i="3"/>
  <c r="H6" i="5"/>
  <c r="I13" i="32" s="1"/>
  <c r="G5" i="5"/>
  <c r="D14" i="5"/>
  <c r="E13" i="25" s="1"/>
  <c r="C13" i="5"/>
  <c r="D12" i="25" s="1"/>
  <c r="D11" i="5"/>
  <c r="E12" i="24" s="1"/>
  <c r="E12" i="5"/>
  <c r="F13" i="24" s="1"/>
  <c r="G8" i="5"/>
  <c r="H13" i="10" s="1"/>
  <c r="F7" i="5"/>
  <c r="G12" i="10" s="1"/>
  <c r="E9" i="5"/>
  <c r="F12" i="23" s="1"/>
  <c r="F10" i="5"/>
  <c r="G13" i="23" s="1"/>
  <c r="C16" i="5"/>
  <c r="D13" i="26" s="1"/>
  <c r="B15" i="5"/>
  <c r="C12" i="26" s="1"/>
  <c r="B18" i="5"/>
  <c r="C13" i="15" s="1"/>
  <c r="H12" i="3" l="1"/>
  <c r="H12" i="32"/>
  <c r="I13" i="3"/>
  <c r="H8" i="5"/>
  <c r="I13" i="10" s="1"/>
  <c r="G7" i="5"/>
  <c r="H12" i="10" s="1"/>
  <c r="E11" i="5"/>
  <c r="F12" i="24" s="1"/>
  <c r="F12" i="5"/>
  <c r="G13" i="24" s="1"/>
  <c r="F9" i="5"/>
  <c r="G12" i="23" s="1"/>
  <c r="G10" i="5"/>
  <c r="H13" i="23" s="1"/>
  <c r="C15" i="5"/>
  <c r="D12" i="26" s="1"/>
  <c r="D16" i="5"/>
  <c r="E13" i="26" s="1"/>
  <c r="B20" i="5"/>
  <c r="C13" i="16" s="1"/>
  <c r="C18" i="5"/>
  <c r="D13" i="15" s="1"/>
  <c r="B17" i="5"/>
  <c r="C12" i="15" s="1"/>
  <c r="E14" i="5"/>
  <c r="F13" i="25" s="1"/>
  <c r="D13" i="5"/>
  <c r="E12" i="25" s="1"/>
  <c r="I6" i="5"/>
  <c r="J13" i="32" s="1"/>
  <c r="H5" i="5"/>
  <c r="I12" i="3" l="1"/>
  <c r="I12" i="32"/>
  <c r="J13" i="3"/>
  <c r="J6" i="5"/>
  <c r="K13" i="32" s="1"/>
  <c r="I5" i="5"/>
  <c r="E16" i="5"/>
  <c r="F13" i="26" s="1"/>
  <c r="D15" i="5"/>
  <c r="E12" i="26" s="1"/>
  <c r="F14" i="5"/>
  <c r="G13" i="25" s="1"/>
  <c r="E13" i="5"/>
  <c r="F12" i="25" s="1"/>
  <c r="D18" i="5"/>
  <c r="E13" i="15" s="1"/>
  <c r="C17" i="5"/>
  <c r="D12" i="15" s="1"/>
  <c r="G9" i="5"/>
  <c r="H12" i="23" s="1"/>
  <c r="H10" i="5"/>
  <c r="I13" i="23" s="1"/>
  <c r="G12" i="5"/>
  <c r="H13" i="24" s="1"/>
  <c r="F11" i="5"/>
  <c r="G12" i="24" s="1"/>
  <c r="B22" i="5"/>
  <c r="C13" i="27" s="1"/>
  <c r="C20" i="5"/>
  <c r="D13" i="16" s="1"/>
  <c r="B19" i="5"/>
  <c r="C12" i="16" s="1"/>
  <c r="I8" i="5"/>
  <c r="J13" i="10" s="1"/>
  <c r="H7" i="5"/>
  <c r="I12" i="10" s="1"/>
  <c r="J12" i="3" l="1"/>
  <c r="J12" i="32"/>
  <c r="K13" i="3"/>
  <c r="D17" i="5"/>
  <c r="E12" i="15" s="1"/>
  <c r="E18" i="5"/>
  <c r="F13" i="15" s="1"/>
  <c r="F16" i="5"/>
  <c r="G13" i="26" s="1"/>
  <c r="E15" i="5"/>
  <c r="F12" i="26" s="1"/>
  <c r="B24" i="5"/>
  <c r="C13" i="28" s="1"/>
  <c r="C22" i="5"/>
  <c r="D13" i="27" s="1"/>
  <c r="B21" i="5"/>
  <c r="C12" i="27" s="1"/>
  <c r="D20" i="5"/>
  <c r="E13" i="16" s="1"/>
  <c r="C19" i="5"/>
  <c r="D12" i="16" s="1"/>
  <c r="H12" i="5"/>
  <c r="I13" i="24" s="1"/>
  <c r="G11" i="5"/>
  <c r="H12" i="24" s="1"/>
  <c r="J5" i="5"/>
  <c r="K6" i="5"/>
  <c r="L13" i="32" s="1"/>
  <c r="F13" i="5"/>
  <c r="G12" i="25" s="1"/>
  <c r="G14" i="5"/>
  <c r="H13" i="25" s="1"/>
  <c r="I10" i="5"/>
  <c r="J13" i="23" s="1"/>
  <c r="H9" i="5"/>
  <c r="I12" i="23" s="1"/>
  <c r="J8" i="5"/>
  <c r="K13" i="10" s="1"/>
  <c r="I7" i="5"/>
  <c r="J12" i="10" s="1"/>
  <c r="K12" i="3" l="1"/>
  <c r="K12" i="32"/>
  <c r="L13" i="3"/>
  <c r="G13" i="5"/>
  <c r="H12" i="25" s="1"/>
  <c r="H14" i="5"/>
  <c r="I13" i="25" s="1"/>
  <c r="C21" i="5"/>
  <c r="D12" i="27" s="1"/>
  <c r="D22" i="5"/>
  <c r="E13" i="27" s="1"/>
  <c r="D19" i="5"/>
  <c r="E12" i="16" s="1"/>
  <c r="E20" i="5"/>
  <c r="F13" i="16" s="1"/>
  <c r="B26" i="5"/>
  <c r="C13" i="29" s="1"/>
  <c r="C24" i="5"/>
  <c r="D13" i="28" s="1"/>
  <c r="B23" i="5"/>
  <c r="C12" i="28" s="1"/>
  <c r="J10" i="5"/>
  <c r="K13" i="23" s="1"/>
  <c r="I9" i="5"/>
  <c r="J12" i="23" s="1"/>
  <c r="L6" i="5"/>
  <c r="M13" i="32" s="1"/>
  <c r="K5" i="5"/>
  <c r="K8" i="5"/>
  <c r="L13" i="10" s="1"/>
  <c r="J7" i="5"/>
  <c r="K12" i="10" s="1"/>
  <c r="G16" i="5"/>
  <c r="H13" i="26" s="1"/>
  <c r="F15" i="5"/>
  <c r="G12" i="26" s="1"/>
  <c r="I12" i="5"/>
  <c r="J13" i="24" s="1"/>
  <c r="H11" i="5"/>
  <c r="I12" i="24" s="1"/>
  <c r="F18" i="5"/>
  <c r="G13" i="15" s="1"/>
  <c r="E17" i="5"/>
  <c r="F12" i="15" s="1"/>
  <c r="L12" i="3" l="1"/>
  <c r="L12" i="32"/>
  <c r="M13" i="3"/>
  <c r="E19" i="5"/>
  <c r="F12" i="16" s="1"/>
  <c r="F20" i="5"/>
  <c r="G13" i="16" s="1"/>
  <c r="D24" i="5"/>
  <c r="E13" i="28" s="1"/>
  <c r="C23" i="5"/>
  <c r="D12" i="28" s="1"/>
  <c r="G18" i="5"/>
  <c r="H13" i="15" s="1"/>
  <c r="F17" i="5"/>
  <c r="G12" i="15" s="1"/>
  <c r="B25" i="5"/>
  <c r="C12" i="29" s="1"/>
  <c r="B28" i="5"/>
  <c r="C13" i="30" s="1"/>
  <c r="C26" i="5"/>
  <c r="D13" i="29" s="1"/>
  <c r="M6" i="5"/>
  <c r="N13" i="32" s="1"/>
  <c r="L5" i="5"/>
  <c r="D21" i="5"/>
  <c r="E12" i="27" s="1"/>
  <c r="E22" i="5"/>
  <c r="F13" i="27" s="1"/>
  <c r="J12" i="5"/>
  <c r="K13" i="24" s="1"/>
  <c r="I11" i="5"/>
  <c r="J12" i="24" s="1"/>
  <c r="L8" i="5"/>
  <c r="M13" i="10" s="1"/>
  <c r="K7" i="5"/>
  <c r="L12" i="10" s="1"/>
  <c r="K10" i="5"/>
  <c r="L13" i="23" s="1"/>
  <c r="J9" i="5"/>
  <c r="K12" i="23" s="1"/>
  <c r="I14" i="5"/>
  <c r="J13" i="25" s="1"/>
  <c r="H13" i="5"/>
  <c r="I12" i="25" s="1"/>
  <c r="H16" i="5"/>
  <c r="I13" i="26" s="1"/>
  <c r="G15" i="5"/>
  <c r="H12" i="26" s="1"/>
  <c r="M12" i="3" l="1"/>
  <c r="M12" i="32"/>
  <c r="N13" i="3"/>
  <c r="B27" i="5"/>
  <c r="C12" i="30" s="1"/>
  <c r="C28" i="5"/>
  <c r="D13" i="30" s="1"/>
  <c r="G17" i="5"/>
  <c r="H12" i="15" s="1"/>
  <c r="H18" i="5"/>
  <c r="I13" i="15" s="1"/>
  <c r="F22" i="5"/>
  <c r="G13" i="27" s="1"/>
  <c r="E21" i="5"/>
  <c r="F12" i="27" s="1"/>
  <c r="I16" i="5"/>
  <c r="J13" i="26" s="1"/>
  <c r="H15" i="5"/>
  <c r="I12" i="26" s="1"/>
  <c r="L10" i="5"/>
  <c r="M13" i="23" s="1"/>
  <c r="K9" i="5"/>
  <c r="L12" i="23" s="1"/>
  <c r="D23" i="5"/>
  <c r="E12" i="28" s="1"/>
  <c r="E24" i="5"/>
  <c r="F13" i="28" s="1"/>
  <c r="K12" i="5"/>
  <c r="L13" i="24" s="1"/>
  <c r="J11" i="5"/>
  <c r="K12" i="24" s="1"/>
  <c r="N6" i="5"/>
  <c r="O13" i="32" s="1"/>
  <c r="M5" i="5"/>
  <c r="F19" i="5"/>
  <c r="G12" i="16" s="1"/>
  <c r="G20" i="5"/>
  <c r="H13" i="16" s="1"/>
  <c r="J14" i="5"/>
  <c r="K13" i="25" s="1"/>
  <c r="I13" i="5"/>
  <c r="J12" i="25" s="1"/>
  <c r="M8" i="5"/>
  <c r="N13" i="10" s="1"/>
  <c r="L7" i="5"/>
  <c r="M12" i="10" s="1"/>
  <c r="D26" i="5"/>
  <c r="E13" i="29" s="1"/>
  <c r="C25" i="5"/>
  <c r="D12" i="29" s="1"/>
  <c r="N12" i="3" l="1"/>
  <c r="N12" i="32"/>
  <c r="O13" i="3"/>
  <c r="E26" i="5"/>
  <c r="F13" i="29" s="1"/>
  <c r="D25" i="5"/>
  <c r="E12" i="29" s="1"/>
  <c r="N8" i="5"/>
  <c r="O13" i="10" s="1"/>
  <c r="M7" i="5"/>
  <c r="N12" i="10" s="1"/>
  <c r="F21" i="5"/>
  <c r="G12" i="27" s="1"/>
  <c r="G22" i="5"/>
  <c r="H13" i="27" s="1"/>
  <c r="M10" i="5"/>
  <c r="N13" i="23" s="1"/>
  <c r="L9" i="5"/>
  <c r="M12" i="23" s="1"/>
  <c r="I15" i="5"/>
  <c r="J12" i="26" s="1"/>
  <c r="J16" i="5"/>
  <c r="K13" i="26" s="1"/>
  <c r="K14" i="5"/>
  <c r="L13" i="25" s="1"/>
  <c r="J13" i="5"/>
  <c r="K12" i="25" s="1"/>
  <c r="I18" i="5"/>
  <c r="J13" i="15" s="1"/>
  <c r="H17" i="5"/>
  <c r="I12" i="15" s="1"/>
  <c r="O6" i="5"/>
  <c r="P13" i="32" s="1"/>
  <c r="N5" i="5"/>
  <c r="K11" i="5"/>
  <c r="L12" i="24" s="1"/>
  <c r="L12" i="5"/>
  <c r="M13" i="24" s="1"/>
  <c r="F24" i="5"/>
  <c r="G13" i="28" s="1"/>
  <c r="E23" i="5"/>
  <c r="F12" i="28" s="1"/>
  <c r="G19" i="5"/>
  <c r="H12" i="16" s="1"/>
  <c r="H20" i="5"/>
  <c r="I13" i="16" s="1"/>
  <c r="C27" i="5"/>
  <c r="D12" i="30" s="1"/>
  <c r="D28" i="5"/>
  <c r="E13" i="30" s="1"/>
  <c r="O12" i="3" l="1"/>
  <c r="O12" i="32"/>
  <c r="P13" i="3"/>
  <c r="G21" i="5"/>
  <c r="H12" i="27" s="1"/>
  <c r="H22" i="5"/>
  <c r="I13" i="27" s="1"/>
  <c r="E28" i="5"/>
  <c r="F13" i="30" s="1"/>
  <c r="D27" i="5"/>
  <c r="E12" i="30" s="1"/>
  <c r="O5" i="5"/>
  <c r="P6" i="5"/>
  <c r="Q13" i="32" s="1"/>
  <c r="J18" i="5"/>
  <c r="K13" i="15" s="1"/>
  <c r="I17" i="5"/>
  <c r="J12" i="15" s="1"/>
  <c r="H19" i="5"/>
  <c r="I12" i="16" s="1"/>
  <c r="I20" i="5"/>
  <c r="J13" i="16" s="1"/>
  <c r="N10" i="5"/>
  <c r="O13" i="23" s="1"/>
  <c r="M9" i="5"/>
  <c r="N12" i="23" s="1"/>
  <c r="F23" i="5"/>
  <c r="G12" i="28" s="1"/>
  <c r="G24" i="5"/>
  <c r="H13" i="28" s="1"/>
  <c r="N7" i="5"/>
  <c r="O12" i="10" s="1"/>
  <c r="O8" i="5"/>
  <c r="P13" i="10" s="1"/>
  <c r="L11" i="5"/>
  <c r="M12" i="24" s="1"/>
  <c r="M12" i="5"/>
  <c r="N13" i="24" s="1"/>
  <c r="L14" i="5"/>
  <c r="M13" i="25" s="1"/>
  <c r="K13" i="5"/>
  <c r="L12" i="25" s="1"/>
  <c r="J15" i="5"/>
  <c r="K12" i="26" s="1"/>
  <c r="K16" i="5"/>
  <c r="L13" i="26" s="1"/>
  <c r="F26" i="5"/>
  <c r="G13" i="29" s="1"/>
  <c r="E25" i="5"/>
  <c r="F12" i="29" s="1"/>
  <c r="P12" i="3" l="1"/>
  <c r="P12" i="32"/>
  <c r="Q13" i="3"/>
  <c r="K18" i="5"/>
  <c r="L13" i="15" s="1"/>
  <c r="J17" i="5"/>
  <c r="K12" i="15" s="1"/>
  <c r="G23" i="5"/>
  <c r="H12" i="28" s="1"/>
  <c r="H24" i="5"/>
  <c r="I13" i="28" s="1"/>
  <c r="L13" i="5"/>
  <c r="M12" i="25" s="1"/>
  <c r="M14" i="5"/>
  <c r="N13" i="25" s="1"/>
  <c r="F25" i="5"/>
  <c r="G12" i="29" s="1"/>
  <c r="G26" i="5"/>
  <c r="H13" i="29" s="1"/>
  <c r="F28" i="5"/>
  <c r="G13" i="30" s="1"/>
  <c r="E27" i="5"/>
  <c r="F12" i="30" s="1"/>
  <c r="P5" i="5"/>
  <c r="Q6" i="5"/>
  <c r="R13" i="32" s="1"/>
  <c r="N12" i="5"/>
  <c r="O13" i="24" s="1"/>
  <c r="M11" i="5"/>
  <c r="N12" i="24" s="1"/>
  <c r="H21" i="5"/>
  <c r="I12" i="27" s="1"/>
  <c r="I22" i="5"/>
  <c r="J13" i="27" s="1"/>
  <c r="L16" i="5"/>
  <c r="M13" i="26" s="1"/>
  <c r="K15" i="5"/>
  <c r="L12" i="26" s="1"/>
  <c r="O10" i="5"/>
  <c r="P13" i="23" s="1"/>
  <c r="N9" i="5"/>
  <c r="O12" i="23" s="1"/>
  <c r="J20" i="5"/>
  <c r="K13" i="16" s="1"/>
  <c r="I19" i="5"/>
  <c r="J12" i="16" s="1"/>
  <c r="O7" i="5"/>
  <c r="P12" i="10" s="1"/>
  <c r="P8" i="5"/>
  <c r="Q13" i="10" s="1"/>
  <c r="Q12" i="3" l="1"/>
  <c r="Q12" i="32"/>
  <c r="R13" i="3"/>
  <c r="K20" i="5"/>
  <c r="L13" i="16" s="1"/>
  <c r="J19" i="5"/>
  <c r="K12" i="16" s="1"/>
  <c r="H26" i="5"/>
  <c r="I13" i="29" s="1"/>
  <c r="G25" i="5"/>
  <c r="H12" i="29" s="1"/>
  <c r="M13" i="5"/>
  <c r="N12" i="25" s="1"/>
  <c r="N14" i="5"/>
  <c r="O13" i="25" s="1"/>
  <c r="Q5" i="5"/>
  <c r="R6" i="5"/>
  <c r="S13" i="32" s="1"/>
  <c r="I24" i="5"/>
  <c r="J13" i="28" s="1"/>
  <c r="H23" i="5"/>
  <c r="I12" i="28" s="1"/>
  <c r="N11" i="5"/>
  <c r="O12" i="24" s="1"/>
  <c r="O12" i="5"/>
  <c r="P13" i="24" s="1"/>
  <c r="O9" i="5"/>
  <c r="P12" i="23" s="1"/>
  <c r="P10" i="5"/>
  <c r="Q13" i="23" s="1"/>
  <c r="M16" i="5"/>
  <c r="N13" i="26" s="1"/>
  <c r="L15" i="5"/>
  <c r="M12" i="26" s="1"/>
  <c r="Q8" i="5"/>
  <c r="R13" i="10" s="1"/>
  <c r="P7" i="5"/>
  <c r="Q12" i="10" s="1"/>
  <c r="J22" i="5"/>
  <c r="K13" i="27" s="1"/>
  <c r="I21" i="5"/>
  <c r="J12" i="27" s="1"/>
  <c r="F27" i="5"/>
  <c r="G12" i="30" s="1"/>
  <c r="G28" i="5"/>
  <c r="H13" i="30" s="1"/>
  <c r="K17" i="5"/>
  <c r="L12" i="15" s="1"/>
  <c r="L18" i="5"/>
  <c r="M13" i="15" s="1"/>
  <c r="R12" i="3" l="1"/>
  <c r="R12" i="32"/>
  <c r="S13" i="3"/>
  <c r="N16" i="5"/>
  <c r="O13" i="26" s="1"/>
  <c r="M15" i="5"/>
  <c r="N12" i="26" s="1"/>
  <c r="P12" i="5"/>
  <c r="Q13" i="24" s="1"/>
  <c r="O11" i="5"/>
  <c r="P12" i="24" s="1"/>
  <c r="N13" i="5"/>
  <c r="O12" i="25" s="1"/>
  <c r="O14" i="5"/>
  <c r="P13" i="25" s="1"/>
  <c r="H28" i="5"/>
  <c r="I13" i="30" s="1"/>
  <c r="G27" i="5"/>
  <c r="H12" i="30" s="1"/>
  <c r="H25" i="5"/>
  <c r="I12" i="29" s="1"/>
  <c r="I26" i="5"/>
  <c r="J13" i="29" s="1"/>
  <c r="P9" i="5"/>
  <c r="Q12" i="23" s="1"/>
  <c r="Q10" i="5"/>
  <c r="R13" i="23" s="1"/>
  <c r="R8" i="5"/>
  <c r="S13" i="10" s="1"/>
  <c r="Q7" i="5"/>
  <c r="R12" i="10" s="1"/>
  <c r="J24" i="5"/>
  <c r="K13" i="28" s="1"/>
  <c r="I23" i="5"/>
  <c r="J12" i="28" s="1"/>
  <c r="J21" i="5"/>
  <c r="K12" i="27" s="1"/>
  <c r="K22" i="5"/>
  <c r="L13" i="27" s="1"/>
  <c r="L17" i="5"/>
  <c r="M12" i="15" s="1"/>
  <c r="M18" i="5"/>
  <c r="N13" i="15" s="1"/>
  <c r="S6" i="5"/>
  <c r="T13" i="32" s="1"/>
  <c r="R5" i="5"/>
  <c r="L20" i="5"/>
  <c r="M13" i="16" s="1"/>
  <c r="K19" i="5"/>
  <c r="L12" i="16" s="1"/>
  <c r="S12" i="3" l="1"/>
  <c r="S12" i="32"/>
  <c r="T13" i="3"/>
  <c r="S8" i="5"/>
  <c r="T13" i="10" s="1"/>
  <c r="R7" i="5"/>
  <c r="S12" i="10" s="1"/>
  <c r="O13" i="5"/>
  <c r="P12" i="25" s="1"/>
  <c r="P14" i="5"/>
  <c r="Q13" i="25" s="1"/>
  <c r="K24" i="5"/>
  <c r="L13" i="28" s="1"/>
  <c r="J23" i="5"/>
  <c r="K12" i="28" s="1"/>
  <c r="T6" i="5"/>
  <c r="U13" i="32" s="1"/>
  <c r="S5" i="5"/>
  <c r="P11" i="5"/>
  <c r="Q12" i="24" s="1"/>
  <c r="Q12" i="5"/>
  <c r="R13" i="24" s="1"/>
  <c r="Q9" i="5"/>
  <c r="R12" i="23" s="1"/>
  <c r="R10" i="5"/>
  <c r="S13" i="23" s="1"/>
  <c r="J26" i="5"/>
  <c r="K13" i="29" s="1"/>
  <c r="I25" i="5"/>
  <c r="J12" i="29" s="1"/>
  <c r="M20" i="5"/>
  <c r="N13" i="16" s="1"/>
  <c r="L19" i="5"/>
  <c r="M12" i="16" s="1"/>
  <c r="H27" i="5"/>
  <c r="I12" i="30" s="1"/>
  <c r="I28" i="5"/>
  <c r="J13" i="30" s="1"/>
  <c r="M17" i="5"/>
  <c r="N12" i="15" s="1"/>
  <c r="N18" i="5"/>
  <c r="O13" i="15" s="1"/>
  <c r="L22" i="5"/>
  <c r="M13" i="27" s="1"/>
  <c r="K21" i="5"/>
  <c r="L12" i="27" s="1"/>
  <c r="N15" i="5"/>
  <c r="O12" i="26" s="1"/>
  <c r="O16" i="5"/>
  <c r="P13" i="26" s="1"/>
  <c r="T12" i="3" l="1"/>
  <c r="T12" i="32"/>
  <c r="U13" i="3"/>
  <c r="K23" i="5"/>
  <c r="L12" i="28" s="1"/>
  <c r="L24" i="5"/>
  <c r="M13" i="28" s="1"/>
  <c r="M19" i="5"/>
  <c r="N12" i="16" s="1"/>
  <c r="N20" i="5"/>
  <c r="O13" i="16" s="1"/>
  <c r="N17" i="5"/>
  <c r="O12" i="15" s="1"/>
  <c r="O18" i="5"/>
  <c r="P13" i="15" s="1"/>
  <c r="U6" i="5"/>
  <c r="V13" i="32" s="1"/>
  <c r="T5" i="5"/>
  <c r="J25" i="5"/>
  <c r="K12" i="29" s="1"/>
  <c r="K26" i="5"/>
  <c r="L13" i="29" s="1"/>
  <c r="Q14" i="5"/>
  <c r="R13" i="25" s="1"/>
  <c r="P13" i="5"/>
  <c r="Q12" i="25" s="1"/>
  <c r="R12" i="5"/>
  <c r="S13" i="24" s="1"/>
  <c r="Q11" i="5"/>
  <c r="R12" i="24" s="1"/>
  <c r="L21" i="5"/>
  <c r="M12" i="27" s="1"/>
  <c r="M22" i="5"/>
  <c r="N13" i="27" s="1"/>
  <c r="S10" i="5"/>
  <c r="T13" i="23" s="1"/>
  <c r="R9" i="5"/>
  <c r="S12" i="23" s="1"/>
  <c r="J28" i="5"/>
  <c r="K13" i="30" s="1"/>
  <c r="I27" i="5"/>
  <c r="J12" i="30" s="1"/>
  <c r="O15" i="5"/>
  <c r="P12" i="26" s="1"/>
  <c r="P16" i="5"/>
  <c r="Q13" i="26" s="1"/>
  <c r="S7" i="5"/>
  <c r="T12" i="10" s="1"/>
  <c r="T8" i="5"/>
  <c r="U13" i="10" s="1"/>
  <c r="U12" i="3" l="1"/>
  <c r="U12" i="32"/>
  <c r="V13" i="3"/>
  <c r="V6" i="5"/>
  <c r="W13" i="32" s="1"/>
  <c r="U5" i="5"/>
  <c r="O20" i="5"/>
  <c r="P13" i="16" s="1"/>
  <c r="N19" i="5"/>
  <c r="O12" i="16" s="1"/>
  <c r="R11" i="5"/>
  <c r="S12" i="24" s="1"/>
  <c r="S12" i="5"/>
  <c r="T13" i="24" s="1"/>
  <c r="Q13" i="5"/>
  <c r="R12" i="25" s="1"/>
  <c r="R14" i="5"/>
  <c r="S13" i="25" s="1"/>
  <c r="K25" i="5"/>
  <c r="L12" i="29" s="1"/>
  <c r="L26" i="5"/>
  <c r="M13" i="29" s="1"/>
  <c r="P15" i="5"/>
  <c r="Q12" i="26" s="1"/>
  <c r="Q16" i="5"/>
  <c r="R13" i="26" s="1"/>
  <c r="K28" i="5"/>
  <c r="L13" i="30" s="1"/>
  <c r="J27" i="5"/>
  <c r="K12" i="30" s="1"/>
  <c r="T10" i="5"/>
  <c r="U13" i="23" s="1"/>
  <c r="S9" i="5"/>
  <c r="T12" i="23" s="1"/>
  <c r="L23" i="5"/>
  <c r="M12" i="28" s="1"/>
  <c r="M24" i="5"/>
  <c r="N13" i="28" s="1"/>
  <c r="P18" i="5"/>
  <c r="Q13" i="15" s="1"/>
  <c r="O17" i="5"/>
  <c r="P12" i="15" s="1"/>
  <c r="U8" i="5"/>
  <c r="V13" i="10" s="1"/>
  <c r="T7" i="5"/>
  <c r="U12" i="10" s="1"/>
  <c r="M21" i="5"/>
  <c r="N12" i="27" s="1"/>
  <c r="N22" i="5"/>
  <c r="O13" i="27" s="1"/>
  <c r="V12" i="3" l="1"/>
  <c r="V12" i="32"/>
  <c r="W13" i="3"/>
  <c r="V8" i="5"/>
  <c r="W13" i="10" s="1"/>
  <c r="U7" i="5"/>
  <c r="V12" i="10" s="1"/>
  <c r="O19" i="5"/>
  <c r="P12" i="16" s="1"/>
  <c r="P20" i="5"/>
  <c r="Q13" i="16" s="1"/>
  <c r="L28" i="5"/>
  <c r="M13" i="30" s="1"/>
  <c r="K27" i="5"/>
  <c r="L12" i="30" s="1"/>
  <c r="L25" i="5"/>
  <c r="M12" i="29" s="1"/>
  <c r="M26" i="5"/>
  <c r="N13" i="29" s="1"/>
  <c r="T9" i="5"/>
  <c r="U12" i="23" s="1"/>
  <c r="U10" i="5"/>
  <c r="V13" i="23" s="1"/>
  <c r="Q15" i="5"/>
  <c r="R12" i="26" s="1"/>
  <c r="R16" i="5"/>
  <c r="S13" i="26" s="1"/>
  <c r="N24" i="5"/>
  <c r="O13" i="28" s="1"/>
  <c r="M23" i="5"/>
  <c r="N12" i="28" s="1"/>
  <c r="T12" i="5"/>
  <c r="U13" i="24" s="1"/>
  <c r="S11" i="5"/>
  <c r="T12" i="24" s="1"/>
  <c r="Q18" i="5"/>
  <c r="R13" i="15" s="1"/>
  <c r="P17" i="5"/>
  <c r="Q12" i="15" s="1"/>
  <c r="N21" i="5"/>
  <c r="O12" i="27" s="1"/>
  <c r="O22" i="5"/>
  <c r="P13" i="27" s="1"/>
  <c r="R13" i="5"/>
  <c r="S12" i="25" s="1"/>
  <c r="S14" i="5"/>
  <c r="T13" i="25" s="1"/>
  <c r="V5" i="5"/>
  <c r="W6" i="5"/>
  <c r="X13" i="32" s="1"/>
  <c r="W12" i="3" l="1"/>
  <c r="W12" i="32"/>
  <c r="X13" i="3"/>
  <c r="U12" i="5"/>
  <c r="V13" i="24" s="1"/>
  <c r="T11" i="5"/>
  <c r="U12" i="24" s="1"/>
  <c r="M28" i="5"/>
  <c r="N13" i="30" s="1"/>
  <c r="L27" i="5"/>
  <c r="M12" i="30" s="1"/>
  <c r="M25" i="5"/>
  <c r="N12" i="29" s="1"/>
  <c r="N26" i="5"/>
  <c r="O13" i="29" s="1"/>
  <c r="O24" i="5"/>
  <c r="P13" i="28" s="1"/>
  <c r="N23" i="5"/>
  <c r="O12" i="28" s="1"/>
  <c r="Q20" i="5"/>
  <c r="R13" i="16" s="1"/>
  <c r="P19" i="5"/>
  <c r="Q12" i="16" s="1"/>
  <c r="T14" i="5"/>
  <c r="U13" i="25" s="1"/>
  <c r="S13" i="5"/>
  <c r="T12" i="25" s="1"/>
  <c r="O21" i="5"/>
  <c r="P12" i="27" s="1"/>
  <c r="P22" i="5"/>
  <c r="Q13" i="27" s="1"/>
  <c r="V10" i="5"/>
  <c r="W13" i="23" s="1"/>
  <c r="U9" i="5"/>
  <c r="V12" i="23" s="1"/>
  <c r="X6" i="5"/>
  <c r="Y13" i="32" s="1"/>
  <c r="W5" i="5"/>
  <c r="S16" i="5"/>
  <c r="T13" i="26" s="1"/>
  <c r="R15" i="5"/>
  <c r="S12" i="26" s="1"/>
  <c r="R18" i="5"/>
  <c r="S13" i="15" s="1"/>
  <c r="Q17" i="5"/>
  <c r="R12" i="15" s="1"/>
  <c r="W8" i="5"/>
  <c r="X13" i="10" s="1"/>
  <c r="V7" i="5"/>
  <c r="W12" i="10" s="1"/>
  <c r="X12" i="3" l="1"/>
  <c r="X12" i="32"/>
  <c r="Y13" i="3"/>
  <c r="X8" i="5"/>
  <c r="Y13" i="10" s="1"/>
  <c r="W7" i="5"/>
  <c r="X12" i="10" s="1"/>
  <c r="R17" i="5"/>
  <c r="S12" i="15" s="1"/>
  <c r="S18" i="5"/>
  <c r="T13" i="15" s="1"/>
  <c r="N25" i="5"/>
  <c r="O12" i="29" s="1"/>
  <c r="O26" i="5"/>
  <c r="P13" i="29" s="1"/>
  <c r="P24" i="5"/>
  <c r="Q13" i="28" s="1"/>
  <c r="O23" i="5"/>
  <c r="P12" i="28" s="1"/>
  <c r="T13" i="5"/>
  <c r="U12" i="25" s="1"/>
  <c r="U14" i="5"/>
  <c r="V13" i="25" s="1"/>
  <c r="M27" i="5"/>
  <c r="N12" i="30" s="1"/>
  <c r="N28" i="5"/>
  <c r="O13" i="30" s="1"/>
  <c r="W10" i="5"/>
  <c r="X13" i="23" s="1"/>
  <c r="V9" i="5"/>
  <c r="W12" i="23" s="1"/>
  <c r="S15" i="5"/>
  <c r="T12" i="26" s="1"/>
  <c r="T16" i="5"/>
  <c r="U13" i="26" s="1"/>
  <c r="P21" i="5"/>
  <c r="Q12" i="27" s="1"/>
  <c r="Q22" i="5"/>
  <c r="R13" i="27" s="1"/>
  <c r="Y6" i="5"/>
  <c r="Z13" i="32" s="1"/>
  <c r="X5" i="5"/>
  <c r="Q19" i="5"/>
  <c r="R12" i="16" s="1"/>
  <c r="R20" i="5"/>
  <c r="S13" i="16" s="1"/>
  <c r="V12" i="5"/>
  <c r="W13" i="24" s="1"/>
  <c r="U11" i="5"/>
  <c r="V12" i="24" s="1"/>
  <c r="Y12" i="3" l="1"/>
  <c r="Y12" i="32"/>
  <c r="Z13" i="3"/>
  <c r="Q24" i="5"/>
  <c r="R13" i="28" s="1"/>
  <c r="P23" i="5"/>
  <c r="Q12" i="28" s="1"/>
  <c r="T15" i="5"/>
  <c r="U12" i="26" s="1"/>
  <c r="U16" i="5"/>
  <c r="V13" i="26" s="1"/>
  <c r="T18" i="5"/>
  <c r="U13" i="15" s="1"/>
  <c r="S17" i="5"/>
  <c r="T12" i="15" s="1"/>
  <c r="V11" i="5"/>
  <c r="W12" i="24" s="1"/>
  <c r="W12" i="5"/>
  <c r="X13" i="24" s="1"/>
  <c r="O25" i="5"/>
  <c r="P12" i="29" s="1"/>
  <c r="P26" i="5"/>
  <c r="Q13" i="29" s="1"/>
  <c r="N27" i="5"/>
  <c r="O12" i="30" s="1"/>
  <c r="O28" i="5"/>
  <c r="P13" i="30" s="1"/>
  <c r="Q21" i="5"/>
  <c r="R12" i="27" s="1"/>
  <c r="R22" i="5"/>
  <c r="S13" i="27" s="1"/>
  <c r="V14" i="5"/>
  <c r="W13" i="25" s="1"/>
  <c r="U13" i="5"/>
  <c r="V12" i="25" s="1"/>
  <c r="R19" i="5"/>
  <c r="S12" i="16" s="1"/>
  <c r="S20" i="5"/>
  <c r="T13" i="16" s="1"/>
  <c r="X10" i="5"/>
  <c r="Y13" i="23" s="1"/>
  <c r="W9" i="5"/>
  <c r="X12" i="23" s="1"/>
  <c r="Z6" i="5"/>
  <c r="AA13" i="32" s="1"/>
  <c r="Y5" i="5"/>
  <c r="Y8" i="5"/>
  <c r="Z13" i="10" s="1"/>
  <c r="X7" i="5"/>
  <c r="Y12" i="10" s="1"/>
  <c r="Z12" i="3" l="1"/>
  <c r="Z12" i="32"/>
  <c r="AA13" i="3"/>
  <c r="X12" i="5"/>
  <c r="Y13" i="24" s="1"/>
  <c r="W11" i="5"/>
  <c r="X12" i="24" s="1"/>
  <c r="T17" i="5"/>
  <c r="U12" i="15" s="1"/>
  <c r="U18" i="5"/>
  <c r="V13" i="15" s="1"/>
  <c r="R21" i="5"/>
  <c r="S12" i="27" s="1"/>
  <c r="S22" i="5"/>
  <c r="T13" i="27" s="1"/>
  <c r="U15" i="5"/>
  <c r="V12" i="26" s="1"/>
  <c r="V16" i="5"/>
  <c r="W13" i="26" s="1"/>
  <c r="W14" i="5"/>
  <c r="X13" i="25" s="1"/>
  <c r="V13" i="5"/>
  <c r="W12" i="25" s="1"/>
  <c r="P28" i="5"/>
  <c r="Q13" i="30" s="1"/>
  <c r="O27" i="5"/>
  <c r="P12" i="30" s="1"/>
  <c r="Y10" i="5"/>
  <c r="Z13" i="23" s="1"/>
  <c r="X9" i="5"/>
  <c r="Y12" i="23" s="1"/>
  <c r="P25" i="5"/>
  <c r="Q12" i="29" s="1"/>
  <c r="Q26" i="5"/>
  <c r="R13" i="29" s="1"/>
  <c r="Y7" i="5"/>
  <c r="Z12" i="10" s="1"/>
  <c r="Z8" i="5"/>
  <c r="AA13" i="10" s="1"/>
  <c r="AA6" i="5"/>
  <c r="AB13" i="32" s="1"/>
  <c r="Z5" i="5"/>
  <c r="S19" i="5"/>
  <c r="T12" i="16" s="1"/>
  <c r="T20" i="5"/>
  <c r="U13" i="16" s="1"/>
  <c r="Q23" i="5"/>
  <c r="R12" i="28" s="1"/>
  <c r="R24" i="5"/>
  <c r="S13" i="28" s="1"/>
  <c r="AA12" i="3" l="1"/>
  <c r="AA12" i="32"/>
  <c r="AB13" i="3"/>
  <c r="V15" i="5"/>
  <c r="W12" i="26" s="1"/>
  <c r="W16" i="5"/>
  <c r="X13" i="26" s="1"/>
  <c r="U17" i="5"/>
  <c r="V12" i="15" s="1"/>
  <c r="V18" i="5"/>
  <c r="W13" i="15" s="1"/>
  <c r="U20" i="5"/>
  <c r="V13" i="16" s="1"/>
  <c r="T19" i="5"/>
  <c r="U12" i="16" s="1"/>
  <c r="P27" i="5"/>
  <c r="Q12" i="30" s="1"/>
  <c r="Q28" i="5"/>
  <c r="R13" i="30" s="1"/>
  <c r="Q25" i="5"/>
  <c r="R12" i="29" s="1"/>
  <c r="R26" i="5"/>
  <c r="S13" i="29" s="1"/>
  <c r="Y9" i="5"/>
  <c r="Z12" i="23" s="1"/>
  <c r="Z10" i="5"/>
  <c r="AA13" i="23" s="1"/>
  <c r="AA8" i="5"/>
  <c r="AB13" i="10" s="1"/>
  <c r="Z7" i="5"/>
  <c r="AA12" i="10" s="1"/>
  <c r="S21" i="5"/>
  <c r="T12" i="27" s="1"/>
  <c r="T22" i="5"/>
  <c r="U13" i="27" s="1"/>
  <c r="AA5" i="5"/>
  <c r="AB6" i="5"/>
  <c r="AC13" i="32" s="1"/>
  <c r="S24" i="5"/>
  <c r="T13" i="28" s="1"/>
  <c r="R23" i="5"/>
  <c r="S12" i="28" s="1"/>
  <c r="X14" i="5"/>
  <c r="Y13" i="25" s="1"/>
  <c r="W13" i="5"/>
  <c r="X12" i="25" s="1"/>
  <c r="Y12" i="5"/>
  <c r="Z13" i="24" s="1"/>
  <c r="X11" i="5"/>
  <c r="Y12" i="24" s="1"/>
  <c r="AB12" i="3" l="1"/>
  <c r="AB12" i="32"/>
  <c r="AC13" i="3"/>
  <c r="Y11" i="5"/>
  <c r="Z12" i="24" s="1"/>
  <c r="Z12" i="5"/>
  <c r="AA13" i="24" s="1"/>
  <c r="T21" i="5"/>
  <c r="U12" i="27" s="1"/>
  <c r="U22" i="5"/>
  <c r="V13" i="27" s="1"/>
  <c r="S23" i="5"/>
  <c r="T12" i="28" s="1"/>
  <c r="T24" i="5"/>
  <c r="U13" i="28" s="1"/>
  <c r="Z9" i="5"/>
  <c r="AA12" i="23" s="1"/>
  <c r="AA10" i="5"/>
  <c r="AB13" i="23" s="1"/>
  <c r="Q27" i="5"/>
  <c r="R12" i="30" s="1"/>
  <c r="R28" i="5"/>
  <c r="S13" i="30" s="1"/>
  <c r="AA7" i="5"/>
  <c r="AB12" i="10" s="1"/>
  <c r="AB8" i="5"/>
  <c r="AC13" i="10" s="1"/>
  <c r="W18" i="5"/>
  <c r="X13" i="15" s="1"/>
  <c r="V17" i="5"/>
  <c r="W12" i="15" s="1"/>
  <c r="W15" i="5"/>
  <c r="X12" i="26" s="1"/>
  <c r="X16" i="5"/>
  <c r="Y13" i="26" s="1"/>
  <c r="Y14" i="5"/>
  <c r="Z13" i="25" s="1"/>
  <c r="X13" i="5"/>
  <c r="Y12" i="25" s="1"/>
  <c r="V20" i="5"/>
  <c r="W13" i="16" s="1"/>
  <c r="U19" i="5"/>
  <c r="V12" i="16" s="1"/>
  <c r="AC6" i="5"/>
  <c r="AD13" i="32" s="1"/>
  <c r="AB5" i="5"/>
  <c r="S26" i="5"/>
  <c r="T13" i="29" s="1"/>
  <c r="R25" i="5"/>
  <c r="S12" i="29" s="1"/>
  <c r="AC12" i="3" l="1"/>
  <c r="AC12" i="32"/>
  <c r="AD13" i="3"/>
  <c r="U24" i="5"/>
  <c r="V13" i="28" s="1"/>
  <c r="T23" i="5"/>
  <c r="U12" i="28" s="1"/>
  <c r="X18" i="5"/>
  <c r="Y13" i="15" s="1"/>
  <c r="W17" i="5"/>
  <c r="X12" i="15" s="1"/>
  <c r="S25" i="5"/>
  <c r="T12" i="29" s="1"/>
  <c r="T26" i="5"/>
  <c r="U13" i="29" s="1"/>
  <c r="AB7" i="5"/>
  <c r="AC12" i="10" s="1"/>
  <c r="AC8" i="5"/>
  <c r="AD13" i="10" s="1"/>
  <c r="X15" i="5"/>
  <c r="Y12" i="26" s="1"/>
  <c r="Y16" i="5"/>
  <c r="Z13" i="26" s="1"/>
  <c r="AC5" i="5"/>
  <c r="AD6" i="5"/>
  <c r="AE13" i="32" s="1"/>
  <c r="V19" i="5"/>
  <c r="W12" i="16" s="1"/>
  <c r="W20" i="5"/>
  <c r="X13" i="16" s="1"/>
  <c r="AA12" i="5"/>
  <c r="AB13" i="24" s="1"/>
  <c r="Z11" i="5"/>
  <c r="AA12" i="24" s="1"/>
  <c r="AA9" i="5"/>
  <c r="AB12" i="23" s="1"/>
  <c r="AB10" i="5"/>
  <c r="AC13" i="23" s="1"/>
  <c r="V22" i="5"/>
  <c r="W13" i="27" s="1"/>
  <c r="U21" i="5"/>
  <c r="V12" i="27" s="1"/>
  <c r="S28" i="5"/>
  <c r="T13" i="30" s="1"/>
  <c r="R27" i="5"/>
  <c r="S12" i="30" s="1"/>
  <c r="Y13" i="5"/>
  <c r="Z12" i="25" s="1"/>
  <c r="Z14" i="5"/>
  <c r="AA13" i="25" s="1"/>
  <c r="AD12" i="3" l="1"/>
  <c r="AD12" i="32"/>
  <c r="AE13" i="3"/>
  <c r="AB12" i="5"/>
  <c r="AC13" i="24" s="1"/>
  <c r="AA11" i="5"/>
  <c r="AB12" i="24" s="1"/>
  <c r="X20" i="5"/>
  <c r="Y13" i="16" s="1"/>
  <c r="W19" i="5"/>
  <c r="X12" i="16" s="1"/>
  <c r="AC7" i="5"/>
  <c r="AD12" i="10" s="1"/>
  <c r="AD8" i="5"/>
  <c r="AE13" i="10" s="1"/>
  <c r="AE6" i="5"/>
  <c r="AF13" i="32" s="1"/>
  <c r="AD5" i="5"/>
  <c r="W22" i="5"/>
  <c r="X13" i="27" s="1"/>
  <c r="V21" i="5"/>
  <c r="W12" i="27" s="1"/>
  <c r="T25" i="5"/>
  <c r="U12" i="29" s="1"/>
  <c r="U26" i="5"/>
  <c r="V13" i="29" s="1"/>
  <c r="Y15" i="5"/>
  <c r="Z12" i="26" s="1"/>
  <c r="Z16" i="5"/>
  <c r="AA13" i="26" s="1"/>
  <c r="T28" i="5"/>
  <c r="U13" i="30" s="1"/>
  <c r="S27" i="5"/>
  <c r="T12" i="30" s="1"/>
  <c r="AB9" i="5"/>
  <c r="AC12" i="23" s="1"/>
  <c r="AC10" i="5"/>
  <c r="AD13" i="23" s="1"/>
  <c r="Y18" i="5"/>
  <c r="Z13" i="15" s="1"/>
  <c r="X17" i="5"/>
  <c r="Y12" i="15" s="1"/>
  <c r="Z13" i="5"/>
  <c r="AA12" i="25" s="1"/>
  <c r="AA14" i="5"/>
  <c r="AB13" i="25" s="1"/>
  <c r="U23" i="5"/>
  <c r="V12" i="28" s="1"/>
  <c r="V24" i="5"/>
  <c r="W13" i="28" s="1"/>
  <c r="AE12" i="3" l="1"/>
  <c r="AE12" i="32"/>
  <c r="AF13" i="3"/>
  <c r="AA13" i="5"/>
  <c r="AB12" i="25" s="1"/>
  <c r="AB14" i="5"/>
  <c r="AC13" i="25" s="1"/>
  <c r="Z15" i="5"/>
  <c r="AA12" i="26" s="1"/>
  <c r="AA16" i="5"/>
  <c r="AB13" i="26" s="1"/>
  <c r="V26" i="5"/>
  <c r="W13" i="29" s="1"/>
  <c r="U25" i="5"/>
  <c r="V12" i="29" s="1"/>
  <c r="AF6" i="5"/>
  <c r="AG13" i="32" s="1"/>
  <c r="AE5" i="5"/>
  <c r="AD10" i="5"/>
  <c r="AE13" i="23" s="1"/>
  <c r="AC9" i="5"/>
  <c r="AD12" i="23" s="1"/>
  <c r="Y20" i="5"/>
  <c r="Z13" i="16" s="1"/>
  <c r="X19" i="5"/>
  <c r="Y12" i="16" s="1"/>
  <c r="T27" i="5"/>
  <c r="U12" i="30" s="1"/>
  <c r="U28" i="5"/>
  <c r="V13" i="30" s="1"/>
  <c r="Y17" i="5"/>
  <c r="Z12" i="15" s="1"/>
  <c r="Z18" i="5"/>
  <c r="AA13" i="15" s="1"/>
  <c r="W21" i="5"/>
  <c r="X12" i="27" s="1"/>
  <c r="X22" i="5"/>
  <c r="Y13" i="27" s="1"/>
  <c r="AD7" i="5"/>
  <c r="AE12" i="10" s="1"/>
  <c r="AE8" i="5"/>
  <c r="W24" i="5"/>
  <c r="X13" i="28" s="1"/>
  <c r="V23" i="5"/>
  <c r="W12" i="28" s="1"/>
  <c r="AC12" i="5"/>
  <c r="AD13" i="24" s="1"/>
  <c r="AB11" i="5"/>
  <c r="AC12" i="24" s="1"/>
  <c r="AF12" i="3" l="1"/>
  <c r="AF12" i="32"/>
  <c r="AG13" i="3"/>
  <c r="AF13" i="10"/>
  <c r="V28" i="5"/>
  <c r="W13" i="30" s="1"/>
  <c r="U27" i="5"/>
  <c r="V12" i="30" s="1"/>
  <c r="W26" i="5"/>
  <c r="X13" i="29" s="1"/>
  <c r="V25" i="5"/>
  <c r="W12" i="29" s="1"/>
  <c r="X24" i="5"/>
  <c r="Y13" i="28" s="1"/>
  <c r="W23" i="5"/>
  <c r="X12" i="28" s="1"/>
  <c r="AF8" i="5"/>
  <c r="AE7" i="5"/>
  <c r="Y22" i="5"/>
  <c r="Z13" i="27" s="1"/>
  <c r="X21" i="5"/>
  <c r="Y12" i="27" s="1"/>
  <c r="AA15" i="5"/>
  <c r="AB12" i="26" s="1"/>
  <c r="AB16" i="5"/>
  <c r="AC13" i="26" s="1"/>
  <c r="AC14" i="5"/>
  <c r="AD13" i="25" s="1"/>
  <c r="AB13" i="5"/>
  <c r="AC12" i="25" s="1"/>
  <c r="AD12" i="5"/>
  <c r="AE13" i="24" s="1"/>
  <c r="AC11" i="5"/>
  <c r="AD12" i="24" s="1"/>
  <c r="AF5" i="5"/>
  <c r="Z20" i="5"/>
  <c r="AA13" i="16" s="1"/>
  <c r="Y19" i="5"/>
  <c r="Z12" i="16" s="1"/>
  <c r="AE10" i="5"/>
  <c r="AF13" i="23" s="1"/>
  <c r="AD9" i="5"/>
  <c r="AE12" i="23" s="1"/>
  <c r="AA18" i="5"/>
  <c r="AB13" i="15" s="1"/>
  <c r="Z17" i="5"/>
  <c r="AA12" i="15" s="1"/>
  <c r="AG12" i="3" l="1"/>
  <c r="AG12" i="32"/>
  <c r="AG13" i="10"/>
  <c r="AF12" i="10"/>
  <c r="AF7" i="5"/>
  <c r="X23" i="5"/>
  <c r="Y12" i="28" s="1"/>
  <c r="Y24" i="5"/>
  <c r="Z13" i="28" s="1"/>
  <c r="AE12" i="5"/>
  <c r="AF13" i="24" s="1"/>
  <c r="AD11" i="5"/>
  <c r="AE12" i="24" s="1"/>
  <c r="AC16" i="5"/>
  <c r="AD13" i="26" s="1"/>
  <c r="AB15" i="5"/>
  <c r="AC12" i="26" s="1"/>
  <c r="AE9" i="5"/>
  <c r="AF12" i="23" s="1"/>
  <c r="AF10" i="5"/>
  <c r="AG13" i="23" s="1"/>
  <c r="AA17" i="5"/>
  <c r="AB12" i="15" s="1"/>
  <c r="AB18" i="5"/>
  <c r="AC13" i="15" s="1"/>
  <c r="AC13" i="5"/>
  <c r="AD12" i="25" s="1"/>
  <c r="AD14" i="5"/>
  <c r="AE13" i="25" s="1"/>
  <c r="AA20" i="5"/>
  <c r="AB13" i="16" s="1"/>
  <c r="Z19" i="5"/>
  <c r="AA12" i="16" s="1"/>
  <c r="W25" i="5"/>
  <c r="X12" i="29" s="1"/>
  <c r="X26" i="5"/>
  <c r="Y13" i="29" s="1"/>
  <c r="Z22" i="5"/>
  <c r="AA13" i="27" s="1"/>
  <c r="Y21" i="5"/>
  <c r="Z12" i="27" s="1"/>
  <c r="V27" i="5"/>
  <c r="W12" i="30" s="1"/>
  <c r="W28" i="5"/>
  <c r="X13" i="30" s="1"/>
  <c r="AF9" i="5" l="1"/>
  <c r="AG12" i="23" s="1"/>
  <c r="AG12" i="10"/>
  <c r="AD16" i="5"/>
  <c r="AE13" i="26" s="1"/>
  <c r="AC15" i="5"/>
  <c r="AD12" i="26" s="1"/>
  <c r="AE14" i="5"/>
  <c r="AF13" i="25" s="1"/>
  <c r="AD13" i="5"/>
  <c r="AE12" i="25" s="1"/>
  <c r="X25" i="5"/>
  <c r="Y12" i="29" s="1"/>
  <c r="Y26" i="5"/>
  <c r="Z13" i="29" s="1"/>
  <c r="AB20" i="5"/>
  <c r="AC13" i="16" s="1"/>
  <c r="AA19" i="5"/>
  <c r="AB12" i="16" s="1"/>
  <c r="AE11" i="5"/>
  <c r="AF12" i="24" s="1"/>
  <c r="AF12" i="5"/>
  <c r="Z24" i="5"/>
  <c r="AA13" i="28" s="1"/>
  <c r="Y23" i="5"/>
  <c r="Z12" i="28" s="1"/>
  <c r="X28" i="5"/>
  <c r="Y13" i="30" s="1"/>
  <c r="W27" i="5"/>
  <c r="X12" i="30" s="1"/>
  <c r="AB17" i="5"/>
  <c r="AC12" i="15" s="1"/>
  <c r="AC18" i="5"/>
  <c r="AD13" i="15" s="1"/>
  <c r="Z21" i="5"/>
  <c r="AA12" i="27" s="1"/>
  <c r="AA22" i="5"/>
  <c r="AB13" i="27" s="1"/>
  <c r="AF11" i="5" l="1"/>
  <c r="AG12" i="24" s="1"/>
  <c r="AG13" i="24"/>
  <c r="Z26" i="5"/>
  <c r="AA13" i="29" s="1"/>
  <c r="Y25" i="5"/>
  <c r="Z12" i="29" s="1"/>
  <c r="AD18" i="5"/>
  <c r="AE13" i="15" s="1"/>
  <c r="AC17" i="5"/>
  <c r="AD12" i="15" s="1"/>
  <c r="AC20" i="5"/>
  <c r="AD13" i="16" s="1"/>
  <c r="AB19" i="5"/>
  <c r="AC12" i="16" s="1"/>
  <c r="AA24" i="5"/>
  <c r="AB13" i="28" s="1"/>
  <c r="Z23" i="5"/>
  <c r="AA12" i="28" s="1"/>
  <c r="AE13" i="5"/>
  <c r="AF12" i="25" s="1"/>
  <c r="AF14" i="5"/>
  <c r="AG13" i="25" s="1"/>
  <c r="Y28" i="5"/>
  <c r="Z13" i="30" s="1"/>
  <c r="X27" i="5"/>
  <c r="Y12" i="30" s="1"/>
  <c r="AB22" i="5"/>
  <c r="AC13" i="27" s="1"/>
  <c r="AA21" i="5"/>
  <c r="AB12" i="27" s="1"/>
  <c r="AE16" i="5"/>
  <c r="AF13" i="26" s="1"/>
  <c r="AD15" i="5"/>
  <c r="AE12" i="26" s="1"/>
  <c r="AF13" i="5" l="1"/>
  <c r="AG12" i="25" s="1"/>
  <c r="AC19" i="5"/>
  <c r="AD12" i="16" s="1"/>
  <c r="AD20" i="5"/>
  <c r="AE13" i="16" s="1"/>
  <c r="AB24" i="5"/>
  <c r="AC13" i="28" s="1"/>
  <c r="AA23" i="5"/>
  <c r="AB12" i="28" s="1"/>
  <c r="AE18" i="5"/>
  <c r="AF13" i="15" s="1"/>
  <c r="AD17" i="5"/>
  <c r="AE12" i="15" s="1"/>
  <c r="AE15" i="5"/>
  <c r="AF12" i="26" s="1"/>
  <c r="AF16" i="5"/>
  <c r="AG13" i="26" s="1"/>
  <c r="AB21" i="5"/>
  <c r="AC12" i="27" s="1"/>
  <c r="AC22" i="5"/>
  <c r="AD13" i="27" s="1"/>
  <c r="Z28" i="5"/>
  <c r="AA13" i="30" s="1"/>
  <c r="Y27" i="5"/>
  <c r="Z12" i="30" s="1"/>
  <c r="AA26" i="5"/>
  <c r="AB13" i="29" s="1"/>
  <c r="Z25" i="5"/>
  <c r="AA12" i="29" s="1"/>
  <c r="AF15" i="5" l="1"/>
  <c r="AG12" i="26" s="1"/>
  <c r="Z27" i="5"/>
  <c r="AA12" i="30" s="1"/>
  <c r="AA28" i="5"/>
  <c r="AB13" i="30" s="1"/>
  <c r="AB26" i="5"/>
  <c r="AC13" i="29" s="1"/>
  <c r="AA25" i="5"/>
  <c r="AB12" i="29" s="1"/>
  <c r="AC21" i="5"/>
  <c r="AD12" i="27" s="1"/>
  <c r="AD22" i="5"/>
  <c r="AE13" i="27" s="1"/>
  <c r="AF18" i="5"/>
  <c r="AG13" i="15" s="1"/>
  <c r="AE17" i="5"/>
  <c r="AF12" i="15" s="1"/>
  <c r="AC24" i="5"/>
  <c r="AD13" i="28" s="1"/>
  <c r="AB23" i="5"/>
  <c r="AC12" i="28" s="1"/>
  <c r="AE20" i="5"/>
  <c r="AF13" i="16" s="1"/>
  <c r="AD19" i="5"/>
  <c r="AE12" i="16" s="1"/>
  <c r="AF17" i="5" l="1"/>
  <c r="AG12" i="15" s="1"/>
  <c r="AE22" i="5"/>
  <c r="AF13" i="27" s="1"/>
  <c r="AD21" i="5"/>
  <c r="AE12" i="27" s="1"/>
  <c r="AF20" i="5"/>
  <c r="AG13" i="16" s="1"/>
  <c r="AE19" i="5"/>
  <c r="AF12" i="16" s="1"/>
  <c r="AA27" i="5"/>
  <c r="AB12" i="30" s="1"/>
  <c r="AB28" i="5"/>
  <c r="AC13" i="30" s="1"/>
  <c r="AB25" i="5"/>
  <c r="AC12" i="29" s="1"/>
  <c r="AC26" i="5"/>
  <c r="AD13" i="29" s="1"/>
  <c r="AC23" i="5"/>
  <c r="AD12" i="28" s="1"/>
  <c r="AD24" i="5"/>
  <c r="AE13" i="28" s="1"/>
  <c r="AF19" i="5" l="1"/>
  <c r="AG12" i="16" s="1"/>
  <c r="AD26" i="5"/>
  <c r="AE13" i="29" s="1"/>
  <c r="AC25" i="5"/>
  <c r="AD12" i="29" s="1"/>
  <c r="AD23" i="5"/>
  <c r="AE12" i="28" s="1"/>
  <c r="AE24" i="5"/>
  <c r="AF13" i="28" s="1"/>
  <c r="AC28" i="5"/>
  <c r="AD13" i="30" s="1"/>
  <c r="AB27" i="5"/>
  <c r="AC12" i="30" s="1"/>
  <c r="AE21" i="5"/>
  <c r="AF12" i="27" s="1"/>
  <c r="AF22" i="5"/>
  <c r="AG13" i="27" s="1"/>
  <c r="AF21" i="5" l="1"/>
  <c r="AG12" i="27" s="1"/>
  <c r="AF24" i="5"/>
  <c r="AG13" i="28" s="1"/>
  <c r="AE23" i="5"/>
  <c r="AF12" i="28" s="1"/>
  <c r="AC27" i="5"/>
  <c r="AD12" i="30" s="1"/>
  <c r="AD28" i="5"/>
  <c r="AE13" i="30" s="1"/>
  <c r="AE26" i="5"/>
  <c r="AF13" i="29" s="1"/>
  <c r="AD25" i="5"/>
  <c r="AE12" i="29" s="1"/>
  <c r="AF23" i="5" l="1"/>
  <c r="AG12" i="28" s="1"/>
  <c r="AE28" i="5"/>
  <c r="AF13" i="30" s="1"/>
  <c r="AD27" i="5"/>
  <c r="AE12" i="30" s="1"/>
  <c r="AF26" i="5"/>
  <c r="AG13" i="29" s="1"/>
  <c r="AE25" i="5"/>
  <c r="AF12" i="29" s="1"/>
  <c r="AF25" i="5" l="1"/>
  <c r="AG12" i="29" s="1"/>
  <c r="AE27" i="5"/>
  <c r="AF12" i="30" s="1"/>
  <c r="AF28" i="5"/>
  <c r="AG13" i="30" s="1"/>
  <c r="AF27" i="5" l="1"/>
  <c r="AG12" i="30" s="1"/>
</calcChain>
</file>

<file path=xl/sharedStrings.xml><?xml version="1.0" encoding="utf-8"?>
<sst xmlns="http://schemas.openxmlformats.org/spreadsheetml/2006/main" count="502" uniqueCount="160">
  <si>
    <t>Please enter data in the yellow boxes only.</t>
  </si>
  <si>
    <t>Federal state</t>
  </si>
  <si>
    <t>Sachsen-Anhalt</t>
  </si>
  <si>
    <t>Year</t>
  </si>
  <si>
    <t>Beneficiary´s / third party's name</t>
  </si>
  <si>
    <t>Title of the action (Acronym)</t>
  </si>
  <si>
    <t>Grant Agreement No</t>
  </si>
  <si>
    <t>Person carrying out the work</t>
  </si>
  <si>
    <t>Type of personnel</t>
  </si>
  <si>
    <t>Start Date</t>
  </si>
  <si>
    <t>End Date</t>
  </si>
  <si>
    <t>Percentage</t>
  </si>
  <si>
    <t>hours/week</t>
  </si>
  <si>
    <t>Work Packages/Reference</t>
  </si>
  <si>
    <t>Start Month</t>
  </si>
  <si>
    <t>End Month</t>
  </si>
  <si>
    <t>WP 1</t>
  </si>
  <si>
    <t>WP 2</t>
  </si>
  <si>
    <t>WP 3</t>
  </si>
  <si>
    <t>WP 4</t>
  </si>
  <si>
    <t>WP 5</t>
  </si>
  <si>
    <t>WP 6</t>
  </si>
  <si>
    <t>WP 7</t>
  </si>
  <si>
    <t>WP 8</t>
  </si>
  <si>
    <t>WP 9</t>
  </si>
  <si>
    <t>WP 10</t>
  </si>
  <si>
    <t>WP 11</t>
  </si>
  <si>
    <t>WP 12</t>
  </si>
  <si>
    <t>WP 13</t>
  </si>
  <si>
    <t>WP 14</t>
  </si>
  <si>
    <t>WP 15</t>
  </si>
  <si>
    <t>Contact for support</t>
  </si>
  <si>
    <t>January</t>
  </si>
  <si>
    <t>Day</t>
  </si>
  <si>
    <t>Total</t>
  </si>
  <si>
    <t>Date</t>
  </si>
  <si>
    <t>Work Package/ Reference</t>
  </si>
  <si>
    <t>Total hours</t>
  </si>
  <si>
    <t>Short description of the activities carried out in this month:</t>
  </si>
  <si>
    <t>Jahr</t>
  </si>
  <si>
    <t>Feiertag</t>
  </si>
  <si>
    <t>Schleswig-Holstein</t>
  </si>
  <si>
    <t>Baden-Württemberg</t>
  </si>
  <si>
    <t>Bayern</t>
  </si>
  <si>
    <t>Berlin</t>
  </si>
  <si>
    <t>Brandenburg</t>
  </si>
  <si>
    <t>Bremen</t>
  </si>
  <si>
    <t>Hamburg</t>
  </si>
  <si>
    <t>Hessen</t>
  </si>
  <si>
    <t>Mecklenburg-Vorpommern</t>
  </si>
  <si>
    <t>Niedersachsen</t>
  </si>
  <si>
    <t>Nordrhein-Westfalen</t>
  </si>
  <si>
    <t>Rheinland-Pfalz</t>
  </si>
  <si>
    <t>Saarland</t>
  </si>
  <si>
    <t>Sachsen</t>
  </si>
  <si>
    <t>Thüringen</t>
  </si>
  <si>
    <t>Karfreitag</t>
  </si>
  <si>
    <t>Ostersonntag</t>
  </si>
  <si>
    <t>Ostermontag</t>
  </si>
  <si>
    <t>Christi Himmelfahrt</t>
  </si>
  <si>
    <t>Pfingstmontag</t>
  </si>
  <si>
    <t>Tag der Deutschen Einheit</t>
  </si>
  <si>
    <t>Neujahrstag</t>
  </si>
  <si>
    <t>Tag der Arbeit / 1. Mai</t>
  </si>
  <si>
    <t>Heiligabend</t>
  </si>
  <si>
    <t>1. Weihnachtstag</t>
  </si>
  <si>
    <t>2. Weihnachtstag</t>
  </si>
  <si>
    <t>Sylvester</t>
  </si>
  <si>
    <t>Reformationstag</t>
  </si>
  <si>
    <t>Heilige Drei Könige</t>
  </si>
  <si>
    <t>Fronleichnam</t>
  </si>
  <si>
    <t>Maria Himmelfahrt</t>
  </si>
  <si>
    <t>Allerheiligen</t>
  </si>
  <si>
    <t>Buß- und Bettag</t>
  </si>
  <si>
    <t>Frauentag</t>
  </si>
  <si>
    <t>zusätzliche Feiertage</t>
  </si>
  <si>
    <t>TIME RECORDING FOR A HORIZON EUROPE ACTION</t>
  </si>
  <si>
    <t>total days per month</t>
  </si>
  <si>
    <t>Total hours per month</t>
  </si>
  <si>
    <t>Date:</t>
  </si>
  <si>
    <r>
      <rPr>
        <b/>
        <sz val="10"/>
        <rFont val="Calibri"/>
        <family val="2"/>
        <scheme val="minor"/>
      </rPr>
      <t>Original</t>
    </r>
    <r>
      <rPr>
        <sz val="10"/>
        <rFont val="Calibri"/>
        <family val="2"/>
        <scheme val="minor"/>
      </rPr>
      <t xml:space="preserve"> signature of the person carrying out the work</t>
    </r>
  </si>
  <si>
    <r>
      <rPr>
        <b/>
        <sz val="10"/>
        <rFont val="Calibri"/>
        <family val="2"/>
        <scheme val="minor"/>
      </rPr>
      <t>Original</t>
    </r>
    <r>
      <rPr>
        <sz val="10"/>
        <rFont val="Calibri"/>
        <family val="2"/>
        <scheme val="minor"/>
      </rPr>
      <t xml:space="preserve"> signature of PI, Supervisor</t>
    </r>
  </si>
  <si>
    <t>Beneficiary´s / third party's name:</t>
  </si>
  <si>
    <t>Title of the action (Acronym):</t>
  </si>
  <si>
    <t>Month:</t>
  </si>
  <si>
    <t>Year:</t>
  </si>
  <si>
    <t>February</t>
  </si>
  <si>
    <t>July</t>
  </si>
  <si>
    <t>August</t>
  </si>
  <si>
    <t>March</t>
  </si>
  <si>
    <t>April</t>
  </si>
  <si>
    <t>May</t>
  </si>
  <si>
    <t>September</t>
  </si>
  <si>
    <t>October</t>
  </si>
  <si>
    <t>November</t>
  </si>
  <si>
    <t>December</t>
  </si>
  <si>
    <t>Please write hours and minutes as decimal numbers, for example: 2,5 (= 2 h and 30 min) or 6,25 (= 6 h and 15 min).</t>
  </si>
  <si>
    <t xml:space="preserve">days/month (1 FTE) = </t>
  </si>
  <si>
    <t>FTE= full time equivalent</t>
  </si>
  <si>
    <t>Months</t>
  </si>
  <si>
    <t>June</t>
  </si>
  <si>
    <t>Sum</t>
  </si>
  <si>
    <t xml:space="preserve">Sum </t>
  </si>
  <si>
    <t>Month</t>
  </si>
  <si>
    <t>Civil servants (8h/day)</t>
  </si>
  <si>
    <t xml:space="preserve">Days per month 
</t>
  </si>
  <si>
    <t xml:space="preserve">PM per month 
</t>
  </si>
  <si>
    <t xml:space="preserve">PM per month
</t>
  </si>
  <si>
    <t>TIME SHEETS - WHY?</t>
  </si>
  <si>
    <t xml:space="preserve">In Horizon Europe actual cost projects a reliable time recording system is required in order to charge personnel costs to the EU. These costs have to be calculated using a daily rate, which is based on an average number of day-equivalents. The average number of day-equivalents for a full time employee corresponds to 215 days per calendar year. </t>
  </si>
  <si>
    <t>To comply with these requirements, every employee paid from an EU grant needs to maintain monthly time records.</t>
  </si>
  <si>
    <t>TIME SHEETS - HOW?</t>
  </si>
  <si>
    <t>Step 1:</t>
  </si>
  <si>
    <t>Please read these instructions and confirm that you have done so in the Excel sheet 'Start Data'.</t>
  </si>
  <si>
    <t xml:space="preserve">Step 2:   </t>
  </si>
  <si>
    <t>Please fill in the missing data (yellow cells) in the Excel sheet 'Start Data'.</t>
  </si>
  <si>
    <t>Step 3:</t>
  </si>
  <si>
    <t>Please take note of the Excel sheet 'Example', where you will find further guidance.</t>
  </si>
  <si>
    <t>Step 4:</t>
  </si>
  <si>
    <t>Select the Excel sheet for the current month and fill in your working time for each Work Package. Please observe the general working time requirements (e.g. work days Monday to Friday, ≤ 10 hours per day).</t>
  </si>
  <si>
    <t>Please fill in a short description of the activities carried out in this month.</t>
  </si>
  <si>
    <t>TIME SHEETS - WHEN?</t>
  </si>
  <si>
    <t>▪  Please fill in the time sheets timely on a regular basis.</t>
  </si>
  <si>
    <t>▪  Print out each month individually on a separate sheet of paper.</t>
  </si>
  <si>
    <t>▪  The time sheets have to signed and dated by the person carrying out the work and the respective PI / supervisor on a monthly basis.</t>
  </si>
  <si>
    <t>▪  Original signatures are needed; digital or scanned signatures are not allowed.</t>
  </si>
  <si>
    <t>▪  Send both the paper and electronic versions at the latest every three months to your administration.</t>
  </si>
  <si>
    <t>QUESTIONS?   PLEASE CONTACT YOUR ADMINISTRATION!</t>
  </si>
  <si>
    <t>Step 5:</t>
  </si>
  <si>
    <t>The person working in the action has acknowledged the SERVICES SPECIFIC PRIVACY STATEMENT on grant management and agrees to the processing and storage of personal data according to EU and national law on data protection and, in case of an external audit, to provide auditors with his/her employment contract upon request by signing the monthly Time Sheet.</t>
  </si>
  <si>
    <t>Person carrying out the work:</t>
  </si>
  <si>
    <t>Grant Agreement No.:</t>
  </si>
  <si>
    <t>Type of personnel:</t>
  </si>
  <si>
    <t>Name of the PI, Supervisor:</t>
  </si>
  <si>
    <t>Name of the PI, Superior</t>
  </si>
  <si>
    <t>Percentage/month work on action</t>
  </si>
  <si>
    <t xml:space="preserve">expected hours/month accord. to Percentage </t>
  </si>
  <si>
    <t>Name of the PI, Supererior:</t>
  </si>
  <si>
    <t>Employers and Student Helpers (7,84 h/day)</t>
  </si>
  <si>
    <t>Worked hours on the action per month</t>
  </si>
  <si>
    <t>expected hours/month accord. to Percentage</t>
  </si>
  <si>
    <r>
      <t xml:space="preserve">Working contract 
</t>
    </r>
    <r>
      <rPr>
        <b/>
        <sz val="11"/>
        <color rgb="FFFF0000"/>
        <rFont val="Calibri"/>
        <family val="2"/>
        <scheme val="minor"/>
      </rPr>
      <t>at UBremen</t>
    </r>
  </si>
  <si>
    <r>
      <t xml:space="preserve">Contractory work
</t>
    </r>
    <r>
      <rPr>
        <b/>
        <sz val="11"/>
        <color rgb="FFFF0000"/>
        <rFont val="Calibri"/>
        <family val="2"/>
        <scheme val="minor"/>
      </rPr>
      <t>on the action</t>
    </r>
  </si>
  <si>
    <t>day equivalent per month (FTE)</t>
  </si>
  <si>
    <t>NB:</t>
  </si>
  <si>
    <t xml:space="preserve">The conversion of hours worked per day into daily equivalents  is based on 7,84 hours per working day for employees and student helpers working full time (or corresponding pro-rata for persons working part time). (For civil servants it is based on 8,0 hours per working days.). 
This corresponds to 143 hours/month or 17.91 days/month to work in case of full-time employment (or corresponding pro-rata for persons working part time).
</t>
  </si>
  <si>
    <t xml:space="preserve">Short description of the activities carried out in this month: </t>
  </si>
  <si>
    <t>total days per month per WP / total PM per WP</t>
  </si>
  <si>
    <t>Sum days per WP</t>
  </si>
  <si>
    <t>Sum PM per WP</t>
  </si>
  <si>
    <t>involvement</t>
  </si>
  <si>
    <t>Project Start Date [dd.mm.yyyy]</t>
  </si>
  <si>
    <t>Project End Date [dd.mm.yyyy]</t>
  </si>
  <si>
    <t>*Please calculate based on the standard weekly hours at UBremen, i.e. 7,84 h for employees or 8,0 h for civil servants.</t>
  </si>
  <si>
    <r>
      <rPr>
        <sz val="9"/>
        <color rgb="FFFF0000"/>
        <rFont val="Calibri"/>
        <family val="2"/>
        <scheme val="minor"/>
      </rPr>
      <t xml:space="preserve">Please confirm that you have read the instructions, by choosing "Yes" from the dropdown. </t>
    </r>
    <r>
      <rPr>
        <b/>
        <sz val="9"/>
        <color rgb="FFFF0000"/>
        <rFont val="Calibri"/>
        <family val="2"/>
        <scheme val="minor"/>
      </rPr>
      <t xml:space="preserve">     </t>
    </r>
  </si>
  <si>
    <t xml:space="preserve">Please confirm </t>
  </si>
  <si>
    <t>day equivalent in FTE (in hours)*</t>
  </si>
  <si>
    <r>
      <t xml:space="preserve">Working contract 
</t>
    </r>
    <r>
      <rPr>
        <i/>
        <sz val="11"/>
        <color theme="1"/>
        <rFont val="Calibri"/>
        <family val="2"/>
        <scheme val="minor"/>
      </rPr>
      <t>(For student assistants the hours per week and day equivalents have to be calculated.)</t>
    </r>
  </si>
  <si>
    <t xml:space="preserve">Duration </t>
  </si>
  <si>
    <t>as of 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</si>
</sst>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m/yy;@"/>
    <numFmt numFmtId="165" formatCode="d/m;@"/>
    <numFmt numFmtId="166" formatCode="[$-809]ddd"/>
    <numFmt numFmtId="167" formatCode="mmm"/>
    <numFmt numFmtId="168" formatCode="ddd"/>
    <numFmt numFmtId="169" formatCode="0.000"/>
  </numFmts>
  <fonts count="54"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sz val="10"/>
      <color theme="1"/>
      <name val="Arial"/>
      <family val="2"/>
    </font>
    <font>
      <b/>
      <sz val="10"/>
      <name val="Arial"/>
      <family val="2"/>
    </font>
    <font>
      <sz val="11"/>
      <name val="Arial"/>
      <family val="2"/>
    </font>
    <font>
      <b/>
      <sz val="11"/>
      <color theme="1"/>
      <name val="Arial"/>
      <family val="2"/>
    </font>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b/>
      <sz val="9"/>
      <name val="Calibri"/>
      <family val="2"/>
    </font>
    <font>
      <sz val="10"/>
      <name val="Calibri"/>
      <family val="2"/>
      <scheme val="minor"/>
    </font>
    <font>
      <b/>
      <sz val="10"/>
      <name val="Calibri"/>
      <family val="2"/>
      <scheme val="minor"/>
    </font>
    <font>
      <sz val="12"/>
      <color theme="1"/>
      <name val="Calibri"/>
      <family val="2"/>
      <scheme val="minor"/>
    </font>
    <font>
      <b/>
      <sz val="12"/>
      <color theme="1"/>
      <name val="Calibri"/>
      <family val="2"/>
      <scheme val="minor"/>
    </font>
    <font>
      <sz val="12"/>
      <name val="Calibri"/>
      <family val="2"/>
      <scheme val="minor"/>
    </font>
    <font>
      <sz val="18"/>
      <name val="Calibri"/>
      <family val="2"/>
      <scheme val="minor"/>
    </font>
    <font>
      <sz val="11"/>
      <name val="Arial"/>
      <family val="2"/>
    </font>
    <font>
      <sz val="8"/>
      <color theme="1"/>
      <name val="Arial"/>
      <family val="2"/>
    </font>
    <font>
      <b/>
      <sz val="9"/>
      <name val="Calibri"/>
      <family val="2"/>
      <scheme val="minor"/>
    </font>
    <font>
      <sz val="11"/>
      <color theme="1"/>
      <name val="Arial"/>
      <family val="2"/>
    </font>
    <font>
      <sz val="8"/>
      <color theme="1"/>
      <name val="Calibri"/>
      <family val="2"/>
      <scheme val="minor"/>
    </font>
    <font>
      <b/>
      <sz val="9"/>
      <color rgb="FFFF0000"/>
      <name val="Arial"/>
      <family val="2"/>
    </font>
    <font>
      <sz val="11"/>
      <color rgb="FFFF0000"/>
      <name val="Calibri"/>
      <family val="2"/>
      <scheme val="minor"/>
    </font>
    <font>
      <sz val="11"/>
      <color theme="1"/>
      <name val="Calibri"/>
      <family val="2"/>
    </font>
    <font>
      <b/>
      <sz val="11"/>
      <color rgb="FF000000"/>
      <name val="Calibri"/>
      <family val="2"/>
    </font>
    <font>
      <b/>
      <sz val="16"/>
      <color rgb="FF000000"/>
      <name val="Calibri"/>
      <family val="2"/>
    </font>
    <font>
      <sz val="16"/>
      <color theme="1"/>
      <name val="Calibri"/>
      <family val="2"/>
      <scheme val="minor"/>
    </font>
    <font>
      <b/>
      <i/>
      <sz val="11"/>
      <color rgb="FF000000"/>
      <name val="Calibri"/>
      <family val="2"/>
    </font>
    <font>
      <b/>
      <i/>
      <sz val="11"/>
      <color theme="1"/>
      <name val="Calibri"/>
      <family val="2"/>
    </font>
    <font>
      <b/>
      <sz val="14"/>
      <color rgb="FFFF0000"/>
      <name val="Calibri"/>
      <family val="2"/>
      <scheme val="minor"/>
    </font>
    <font>
      <b/>
      <sz val="14"/>
      <color theme="1"/>
      <name val="Calibri"/>
      <family val="2"/>
    </font>
    <font>
      <b/>
      <sz val="14"/>
      <color theme="0"/>
      <name val="Calibri"/>
      <family val="2"/>
      <scheme val="minor"/>
    </font>
    <font>
      <b/>
      <sz val="11"/>
      <color theme="1"/>
      <name val="Calibri"/>
      <family val="2"/>
    </font>
    <font>
      <b/>
      <sz val="11"/>
      <color rgb="FFFF0000"/>
      <name val="Calibri"/>
      <family val="2"/>
      <scheme val="minor"/>
    </font>
    <font>
      <i/>
      <sz val="10"/>
      <name val="Calibri"/>
      <family val="2"/>
      <scheme val="minor"/>
    </font>
    <font>
      <b/>
      <sz val="11"/>
      <name val="Calibri"/>
      <family val="2"/>
    </font>
    <font>
      <b/>
      <i/>
      <sz val="11"/>
      <name val="Calibri"/>
      <family val="2"/>
    </font>
    <font>
      <b/>
      <sz val="11"/>
      <color rgb="FFFF0000"/>
      <name val="Arial"/>
      <family val="2"/>
    </font>
    <font>
      <sz val="11"/>
      <color indexed="2"/>
      <name val="Calibri"/>
      <family val="2"/>
      <scheme val="minor"/>
    </font>
    <font>
      <sz val="11"/>
      <name val="Calibri"/>
      <family val="2"/>
      <scheme val="minor"/>
    </font>
    <font>
      <sz val="9"/>
      <color rgb="FFFF0000"/>
      <name val="Calibri"/>
      <family val="2"/>
      <scheme val="minor"/>
    </font>
    <font>
      <b/>
      <sz val="9"/>
      <color rgb="FFFF0000"/>
      <name val="Calibri"/>
      <family val="2"/>
      <scheme val="minor"/>
    </font>
    <font>
      <i/>
      <sz val="11"/>
      <color theme="1"/>
      <name val="Calibri"/>
      <family val="2"/>
      <scheme val="minor"/>
    </font>
  </fonts>
  <fills count="18">
    <fill>
      <patternFill patternType="none"/>
    </fill>
    <fill>
      <patternFill patternType="gray125"/>
    </fill>
    <fill>
      <patternFill patternType="solid">
        <fgColor indexed="26"/>
        <bgColor indexed="26"/>
      </patternFill>
    </fill>
    <fill>
      <patternFill patternType="solid">
        <fgColor indexed="65"/>
      </patternFill>
    </fill>
    <fill>
      <patternFill patternType="solid">
        <fgColor theme="9" tint="0.79998168889431442"/>
        <bgColor theme="9" tint="0.79998168889431442"/>
      </patternFill>
    </fill>
    <fill>
      <patternFill patternType="solid">
        <fgColor rgb="FFFFF2CC"/>
        <bgColor rgb="FFFFF2CC"/>
      </patternFill>
    </fill>
    <fill>
      <patternFill patternType="solid">
        <fgColor theme="5" tint="0.39997558519241921"/>
        <bgColor indexed="64"/>
      </patternFill>
    </fill>
    <fill>
      <patternFill patternType="solid">
        <fgColor theme="0" tint="-0.14999847407452621"/>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8" tint="0.39997558519241921"/>
        <bgColor indexed="64"/>
      </patternFill>
    </fill>
    <fill>
      <patternFill patternType="solid">
        <fgColor theme="8" tint="0.39997558519241921"/>
        <bgColor rgb="FF000000"/>
      </patternFill>
    </fill>
    <fill>
      <patternFill patternType="solid">
        <fgColor theme="0" tint="-0.249977111117893"/>
        <bgColor rgb="FF000000"/>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0.14999847407452621"/>
        <bgColor indexed="26"/>
      </patternFill>
    </fill>
    <fill>
      <patternFill patternType="solid">
        <fgColor indexed="26"/>
        <bgColor rgb="FFFFFFCC"/>
      </patternFill>
    </fill>
  </fills>
  <borders count="4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bottom style="thin">
        <color auto="1"/>
      </bottom>
      <diagonal/>
    </border>
    <border>
      <left/>
      <right/>
      <top style="thin">
        <color auto="1"/>
      </top>
      <bottom/>
      <diagonal/>
    </border>
    <border>
      <left style="thin">
        <color auto="1"/>
      </left>
      <right/>
      <top/>
      <bottom/>
      <diagonal/>
    </border>
    <border>
      <left/>
      <right style="thin">
        <color auto="1"/>
      </right>
      <top/>
      <bottom/>
      <diagonal/>
    </border>
    <border>
      <left style="medium">
        <color auto="1"/>
      </left>
      <right style="medium">
        <color auto="1"/>
      </right>
      <top style="medium">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auto="1"/>
      </right>
      <top style="thin">
        <color auto="1"/>
      </top>
      <bottom style="thin">
        <color auto="1"/>
      </bottom>
      <diagonal/>
    </border>
    <border>
      <left style="thin">
        <color auto="1"/>
      </left>
      <right style="medium">
        <color indexed="64"/>
      </right>
      <top/>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right/>
      <top style="thin">
        <color auto="1"/>
      </top>
      <bottom style="thin">
        <color auto="1"/>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thin">
        <color indexed="64"/>
      </top>
      <bottom style="thin">
        <color auto="1"/>
      </bottom>
      <diagonal/>
    </border>
    <border>
      <left style="thin">
        <color auto="1"/>
      </left>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indexed="64"/>
      </left>
      <right/>
      <top style="medium">
        <color indexed="64"/>
      </top>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s>
  <cellStyleXfs count="2">
    <xf numFmtId="0" fontId="0" fillId="0" borderId="0"/>
    <xf numFmtId="9" fontId="16" fillId="0" borderId="0" applyFont="0" applyFill="0" applyBorder="0" applyProtection="0"/>
  </cellStyleXfs>
  <cellXfs count="447">
    <xf numFmtId="0" fontId="0" fillId="0" borderId="0" xfId="0"/>
    <xf numFmtId="0" fontId="11" fillId="0" borderId="0" xfId="0" applyFont="1"/>
    <xf numFmtId="0" fontId="13" fillId="3" borderId="0" xfId="0" applyFont="1" applyFill="1" applyAlignment="1">
      <alignment vertical="center" wrapText="1"/>
    </xf>
    <xf numFmtId="0" fontId="12" fillId="0" borderId="10" xfId="0" applyFont="1" applyBorder="1" applyAlignment="1">
      <alignment vertical="center" wrapText="1"/>
    </xf>
    <xf numFmtId="0" fontId="14" fillId="3" borderId="1" xfId="0" applyFont="1" applyFill="1" applyBorder="1" applyAlignment="1">
      <alignment horizontal="left" vertical="center" wrapText="1"/>
    </xf>
    <xf numFmtId="14" fontId="14" fillId="0" borderId="1" xfId="0" applyNumberFormat="1" applyFont="1" applyBorder="1"/>
    <xf numFmtId="0" fontId="11" fillId="0" borderId="1" xfId="0" applyFont="1" applyBorder="1" applyAlignment="1">
      <alignment horizontal="left"/>
    </xf>
    <xf numFmtId="0" fontId="14" fillId="4" borderId="1" xfId="0" applyFont="1" applyFill="1" applyBorder="1" applyAlignment="1">
      <alignment horizontal="left" vertical="center" wrapText="1"/>
    </xf>
    <xf numFmtId="0" fontId="14" fillId="4" borderId="1" xfId="0" applyFont="1" applyFill="1" applyBorder="1"/>
    <xf numFmtId="0" fontId="11" fillId="0" borderId="1" xfId="0" applyFont="1" applyBorder="1"/>
    <xf numFmtId="14" fontId="11" fillId="0" borderId="1" xfId="0" applyNumberFormat="1" applyFont="1" applyBorder="1"/>
    <xf numFmtId="0" fontId="11" fillId="4" borderId="1" xfId="0" applyFont="1" applyFill="1" applyBorder="1"/>
    <xf numFmtId="14" fontId="11" fillId="0" borderId="0" xfId="0" applyNumberFormat="1" applyFont="1"/>
    <xf numFmtId="0" fontId="11" fillId="5" borderId="1" xfId="0" applyFont="1" applyFill="1" applyBorder="1"/>
    <xf numFmtId="14" fontId="11" fillId="5" borderId="1" xfId="0" applyNumberFormat="1" applyFont="1" applyFill="1" applyBorder="1"/>
    <xf numFmtId="0" fontId="15" fillId="0" borderId="0" xfId="0" applyFont="1"/>
    <xf numFmtId="0" fontId="0" fillId="0" borderId="0" xfId="0" applyProtection="1">
      <protection locked="0"/>
    </xf>
    <xf numFmtId="0" fontId="0" fillId="0" borderId="0" xfId="0" applyAlignment="1" applyProtection="1">
      <alignment vertical="center"/>
      <protection locked="0"/>
    </xf>
    <xf numFmtId="0" fontId="19" fillId="0" borderId="0" xfId="0" applyFont="1" applyProtection="1">
      <protection locked="0"/>
    </xf>
    <xf numFmtId="0" fontId="8" fillId="0" borderId="0" xfId="0" applyFont="1" applyAlignment="1" applyProtection="1">
      <alignment vertical="center"/>
      <protection locked="0"/>
    </xf>
    <xf numFmtId="0" fontId="8" fillId="0" borderId="0" xfId="0" applyFont="1" applyProtection="1">
      <protection locked="0"/>
    </xf>
    <xf numFmtId="166" fontId="7" fillId="0" borderId="1" xfId="0" applyNumberFormat="1" applyFont="1" applyBorder="1" applyAlignment="1">
      <alignment horizontal="center"/>
    </xf>
    <xf numFmtId="165" fontId="7" fillId="0" borderId="1" xfId="0" applyNumberFormat="1" applyFont="1" applyBorder="1" applyAlignment="1">
      <alignment horizontal="center"/>
    </xf>
    <xf numFmtId="166" fontId="7" fillId="0" borderId="0" xfId="0" applyNumberFormat="1" applyFont="1" applyAlignment="1">
      <alignment horizontal="center"/>
    </xf>
    <xf numFmtId="165" fontId="7" fillId="0" borderId="0" xfId="0" applyNumberFormat="1" applyFont="1" applyAlignment="1">
      <alignment horizontal="center"/>
    </xf>
    <xf numFmtId="168" fontId="7" fillId="0" borderId="0" xfId="0" applyNumberFormat="1" applyFont="1" applyAlignment="1">
      <alignment horizontal="center"/>
    </xf>
    <xf numFmtId="0" fontId="18" fillId="0" borderId="20" xfId="0" applyFont="1" applyBorder="1" applyAlignment="1" applyProtection="1">
      <alignment horizontal="left" wrapText="1"/>
    </xf>
    <xf numFmtId="0" fontId="21" fillId="0" borderId="20" xfId="0" applyFont="1" applyBorder="1" applyAlignment="1" applyProtection="1">
      <alignment vertical="center"/>
    </xf>
    <xf numFmtId="0" fontId="9" fillId="0" borderId="0" xfId="0" applyFont="1" applyProtection="1"/>
    <xf numFmtId="0" fontId="9" fillId="0" borderId="0" xfId="0" applyFont="1" applyAlignment="1" applyProtection="1">
      <alignment wrapText="1"/>
    </xf>
    <xf numFmtId="14" fontId="9" fillId="0" borderId="1" xfId="0" applyNumberFormat="1" applyFont="1" applyBorder="1" applyProtection="1"/>
    <xf numFmtId="2" fontId="19" fillId="0" borderId="1" xfId="0" applyNumberFormat="1" applyFont="1" applyBorder="1" applyAlignment="1" applyProtection="1">
      <alignment horizontal="center"/>
    </xf>
    <xf numFmtId="0" fontId="7" fillId="0" borderId="1" xfId="0" applyFont="1" applyBorder="1" applyAlignment="1" applyProtection="1">
      <alignment horizontal="center"/>
    </xf>
    <xf numFmtId="14" fontId="21" fillId="0" borderId="1" xfId="0" applyNumberFormat="1" applyFont="1" applyBorder="1" applyAlignment="1" applyProtection="1">
      <alignment horizontal="center" vertical="center"/>
    </xf>
    <xf numFmtId="10" fontId="21" fillId="0" borderId="1" xfId="0" applyNumberFormat="1" applyFont="1" applyBorder="1" applyAlignment="1" applyProtection="1">
      <alignment horizontal="center" vertical="center"/>
    </xf>
    <xf numFmtId="0" fontId="11" fillId="0" borderId="0" xfId="0" applyFont="1" applyProtection="1">
      <protection locked="0"/>
    </xf>
    <xf numFmtId="0" fontId="12" fillId="0" borderId="0" xfId="0" applyFont="1" applyProtection="1">
      <protection locked="0"/>
    </xf>
    <xf numFmtId="0" fontId="17" fillId="0" borderId="0" xfId="0" applyFont="1" applyAlignment="1" applyProtection="1">
      <alignment wrapText="1"/>
      <protection locked="0"/>
    </xf>
    <xf numFmtId="0" fontId="17" fillId="0" borderId="0" xfId="0" applyFont="1" applyAlignment="1" applyProtection="1">
      <alignment vertical="center"/>
      <protection locked="0"/>
    </xf>
    <xf numFmtId="0" fontId="32" fillId="0" borderId="17" xfId="0" applyFont="1" applyBorder="1" applyProtection="1">
      <protection locked="0"/>
    </xf>
    <xf numFmtId="0" fontId="30" fillId="0" borderId="0" xfId="0" applyFont="1" applyProtection="1">
      <protection locked="0"/>
    </xf>
    <xf numFmtId="0" fontId="0" fillId="0" borderId="18" xfId="0" applyBorder="1" applyAlignment="1" applyProtection="1">
      <alignment wrapText="1"/>
      <protection locked="0"/>
    </xf>
    <xf numFmtId="169" fontId="20" fillId="0" borderId="0" xfId="0" applyNumberFormat="1" applyFont="1" applyAlignment="1" applyProtection="1">
      <alignment horizontal="center" vertical="top" wrapText="1"/>
      <protection locked="0"/>
    </xf>
    <xf numFmtId="16" fontId="21" fillId="0" borderId="1" xfId="0" applyNumberFormat="1" applyFont="1" applyBorder="1" applyAlignment="1" applyProtection="1">
      <alignment horizontal="center"/>
      <protection locked="0"/>
    </xf>
    <xf numFmtId="0" fontId="21" fillId="0" borderId="1" xfId="0" applyFont="1" applyBorder="1" applyAlignment="1" applyProtection="1">
      <alignment vertical="center"/>
      <protection locked="0"/>
    </xf>
    <xf numFmtId="2" fontId="22" fillId="0" borderId="25" xfId="0" applyNumberFormat="1" applyFont="1" applyBorder="1" applyAlignment="1" applyProtection="1">
      <alignment vertical="center"/>
      <protection locked="0"/>
    </xf>
    <xf numFmtId="0" fontId="22" fillId="0" borderId="1" xfId="0" applyFont="1" applyBorder="1" applyAlignment="1" applyProtection="1">
      <alignment vertical="center"/>
      <protection locked="0"/>
    </xf>
    <xf numFmtId="0" fontId="19" fillId="0" borderId="17" xfId="0" applyFont="1" applyBorder="1" applyProtection="1">
      <protection locked="0"/>
    </xf>
    <xf numFmtId="0" fontId="19" fillId="0" borderId="18" xfId="0" applyFont="1" applyBorder="1" applyProtection="1">
      <protection locked="0"/>
    </xf>
    <xf numFmtId="0" fontId="21" fillId="2" borderId="27" xfId="0" applyFont="1" applyFill="1" applyBorder="1" applyAlignment="1" applyProtection="1">
      <alignment horizontal="left" vertical="top"/>
      <protection locked="0"/>
    </xf>
    <xf numFmtId="0" fontId="21" fillId="2" borderId="7" xfId="0" applyFont="1" applyFill="1" applyBorder="1" applyAlignment="1" applyProtection="1">
      <alignment horizontal="left" vertical="top"/>
      <protection locked="0"/>
    </xf>
    <xf numFmtId="0" fontId="21" fillId="2" borderId="4" xfId="0" applyFont="1" applyFill="1" applyBorder="1" applyAlignment="1" applyProtection="1">
      <alignment horizontal="left" vertical="top"/>
      <protection locked="0"/>
    </xf>
    <xf numFmtId="0" fontId="21" fillId="0" borderId="0" xfId="0" applyFont="1" applyProtection="1">
      <protection locked="0"/>
    </xf>
    <xf numFmtId="0" fontId="21" fillId="2" borderId="3" xfId="0" applyFont="1" applyFill="1" applyBorder="1" applyAlignment="1" applyProtection="1">
      <alignment horizontal="left" vertical="top"/>
      <protection locked="0"/>
    </xf>
    <xf numFmtId="0" fontId="21" fillId="2" borderId="28" xfId="0" applyFont="1" applyFill="1" applyBorder="1" applyAlignment="1" applyProtection="1">
      <alignment horizontal="left" vertical="top"/>
      <protection locked="0"/>
    </xf>
    <xf numFmtId="0" fontId="21" fillId="2" borderId="17" xfId="0" applyFont="1" applyFill="1" applyBorder="1" applyAlignment="1" applyProtection="1">
      <alignment horizontal="left" vertical="top"/>
      <protection locked="0"/>
    </xf>
    <xf numFmtId="0" fontId="21" fillId="2" borderId="0" xfId="0" applyFont="1" applyFill="1" applyAlignment="1" applyProtection="1">
      <alignment horizontal="left" vertical="top"/>
      <protection locked="0"/>
    </xf>
    <xf numFmtId="0" fontId="21" fillId="2" borderId="9" xfId="0" applyFont="1" applyFill="1" applyBorder="1" applyAlignment="1" applyProtection="1">
      <alignment horizontal="left" vertical="top"/>
      <protection locked="0"/>
    </xf>
    <xf numFmtId="0" fontId="21" fillId="2" borderId="8" xfId="0" applyFont="1" applyFill="1" applyBorder="1" applyAlignment="1" applyProtection="1">
      <alignment horizontal="left" vertical="top"/>
      <protection locked="0"/>
    </xf>
    <xf numFmtId="0" fontId="21" fillId="2" borderId="18" xfId="0" applyFont="1" applyFill="1" applyBorder="1" applyAlignment="1" applyProtection="1">
      <alignment horizontal="left" vertical="top"/>
      <protection locked="0"/>
    </xf>
    <xf numFmtId="0" fontId="21" fillId="0" borderId="0" xfId="0" applyFont="1" applyAlignment="1" applyProtection="1">
      <alignment vertical="center" wrapText="1"/>
      <protection locked="0"/>
    </xf>
    <xf numFmtId="0" fontId="21" fillId="2" borderId="14" xfId="0" applyFont="1" applyFill="1" applyBorder="1" applyAlignment="1" applyProtection="1">
      <alignment horizontal="left" vertical="top"/>
      <protection locked="0"/>
    </xf>
    <xf numFmtId="0" fontId="21" fillId="2" borderId="15" xfId="0" applyFont="1" applyFill="1" applyBorder="1" applyAlignment="1" applyProtection="1">
      <alignment horizontal="left" vertical="top"/>
      <protection locked="0"/>
    </xf>
    <xf numFmtId="0" fontId="21" fillId="2" borderId="23" xfId="0" applyFont="1" applyFill="1" applyBorder="1" applyAlignment="1" applyProtection="1">
      <alignment horizontal="left" vertical="top"/>
      <protection locked="0"/>
    </xf>
    <xf numFmtId="0" fontId="19" fillId="0" borderId="15" xfId="0" applyFont="1" applyBorder="1" applyProtection="1">
      <protection locked="0"/>
    </xf>
    <xf numFmtId="0" fontId="21" fillId="2" borderId="24" xfId="0" applyFont="1" applyFill="1" applyBorder="1" applyAlignment="1" applyProtection="1">
      <alignment horizontal="left" vertical="top"/>
      <protection locked="0"/>
    </xf>
    <xf numFmtId="0" fontId="21" fillId="2" borderId="16" xfId="0" applyFont="1" applyFill="1" applyBorder="1" applyAlignment="1" applyProtection="1">
      <alignment horizontal="left" vertical="top"/>
      <protection locked="0"/>
    </xf>
    <xf numFmtId="169" fontId="29" fillId="0" borderId="0" xfId="0" applyNumberFormat="1" applyFont="1" applyAlignment="1" applyProtection="1">
      <alignment horizontal="center" vertical="top" wrapText="1"/>
      <protection locked="0"/>
    </xf>
    <xf numFmtId="0" fontId="45" fillId="0" borderId="1" xfId="0" applyFont="1" applyBorder="1" applyAlignment="1" applyProtection="1">
      <alignment vertical="center"/>
      <protection locked="0"/>
    </xf>
    <xf numFmtId="16" fontId="21" fillId="0" borderId="45" xfId="0" applyNumberFormat="1" applyFont="1" applyBorder="1" applyAlignment="1" applyProtection="1">
      <alignment horizontal="center"/>
      <protection locked="0"/>
    </xf>
    <xf numFmtId="0" fontId="21" fillId="0" borderId="5" xfId="0" applyFont="1" applyBorder="1" applyAlignment="1" applyProtection="1">
      <alignment vertical="center"/>
      <protection locked="0"/>
    </xf>
    <xf numFmtId="0" fontId="21" fillId="0" borderId="25" xfId="0" applyFont="1" applyBorder="1" applyAlignment="1" applyProtection="1">
      <alignment vertical="center"/>
      <protection locked="0"/>
    </xf>
    <xf numFmtId="0" fontId="21" fillId="0" borderId="46" xfId="0" applyFont="1" applyBorder="1" applyAlignment="1" applyProtection="1">
      <alignment vertical="center"/>
      <protection locked="0"/>
    </xf>
    <xf numFmtId="169" fontId="29" fillId="0" borderId="0" xfId="0" applyNumberFormat="1" applyFont="1" applyAlignment="1" applyProtection="1">
      <alignment vertical="top" wrapText="1"/>
      <protection locked="0"/>
    </xf>
    <xf numFmtId="0" fontId="11" fillId="0" borderId="0" xfId="0" applyFont="1" applyProtection="1"/>
    <xf numFmtId="0" fontId="28" fillId="0" borderId="0" xfId="0" applyFont="1" applyProtection="1"/>
    <xf numFmtId="0" fontId="26" fillId="6" borderId="11" xfId="0" applyFont="1" applyFill="1" applyBorder="1" applyAlignment="1" applyProtection="1">
      <alignment vertical="center"/>
    </xf>
    <xf numFmtId="0" fontId="26" fillId="6" borderId="12" xfId="0" applyFont="1" applyFill="1" applyBorder="1" applyAlignment="1" applyProtection="1">
      <alignment vertical="center"/>
    </xf>
    <xf numFmtId="0" fontId="26" fillId="6" borderId="13" xfId="0" applyFont="1" applyFill="1" applyBorder="1" applyAlignment="1" applyProtection="1">
      <alignment vertical="center"/>
    </xf>
    <xf numFmtId="0" fontId="26" fillId="6" borderId="14" xfId="0" applyFont="1" applyFill="1" applyBorder="1" applyAlignment="1" applyProtection="1">
      <alignment vertical="center"/>
    </xf>
    <xf numFmtId="0" fontId="26" fillId="6" borderId="15" xfId="0" applyFont="1" applyFill="1" applyBorder="1" applyAlignment="1" applyProtection="1">
      <alignment vertical="center"/>
    </xf>
    <xf numFmtId="0" fontId="26" fillId="6" borderId="16" xfId="0" applyFont="1" applyFill="1" applyBorder="1" applyAlignment="1" applyProtection="1">
      <alignment vertical="center"/>
    </xf>
    <xf numFmtId="0" fontId="8" fillId="0" borderId="12" xfId="0" applyFont="1" applyBorder="1" applyAlignment="1" applyProtection="1">
      <alignment vertical="center"/>
    </xf>
    <xf numFmtId="0" fontId="8" fillId="0" borderId="12" xfId="0" applyFont="1" applyBorder="1" applyProtection="1"/>
    <xf numFmtId="0" fontId="8" fillId="0" borderId="13" xfId="0" applyFont="1" applyBorder="1" applyProtection="1"/>
    <xf numFmtId="0" fontId="8" fillId="0" borderId="0" xfId="0" applyFont="1" applyProtection="1"/>
    <xf numFmtId="0" fontId="8" fillId="0" borderId="0" xfId="0" applyFont="1" applyAlignment="1" applyProtection="1">
      <alignment horizontal="left" vertical="center"/>
    </xf>
    <xf numFmtId="0" fontId="8" fillId="0" borderId="0" xfId="0" applyFont="1" applyAlignment="1" applyProtection="1">
      <alignment vertical="center"/>
    </xf>
    <xf numFmtId="0" fontId="0" fillId="0" borderId="0" xfId="0" applyAlignment="1" applyProtection="1">
      <alignment vertical="center"/>
    </xf>
    <xf numFmtId="0" fontId="23" fillId="0" borderId="0" xfId="0" applyFont="1" applyAlignment="1" applyProtection="1">
      <alignment vertical="center"/>
    </xf>
    <xf numFmtId="0" fontId="17" fillId="0" borderId="0" xfId="0" applyFont="1" applyAlignment="1" applyProtection="1">
      <alignment horizontal="right" vertical="center"/>
    </xf>
    <xf numFmtId="0" fontId="24" fillId="0" borderId="0" xfId="0" applyFont="1" applyAlignment="1" applyProtection="1">
      <alignment horizontal="left" vertical="center"/>
    </xf>
    <xf numFmtId="0" fontId="0" fillId="0" borderId="0" xfId="0" applyProtection="1"/>
    <xf numFmtId="0" fontId="17" fillId="0" borderId="0" xfId="0" applyFont="1" applyAlignment="1" applyProtection="1">
      <alignment wrapText="1"/>
    </xf>
    <xf numFmtId="0" fontId="24" fillId="0" borderId="0" xfId="0" applyFont="1" applyAlignment="1" applyProtection="1">
      <alignment horizontal="right" vertical="center"/>
    </xf>
    <xf numFmtId="0" fontId="17" fillId="0" borderId="0" xfId="0" applyFont="1" applyAlignment="1" applyProtection="1">
      <alignment horizontal="right"/>
    </xf>
    <xf numFmtId="0" fontId="23" fillId="0" borderId="0" xfId="0" applyFont="1" applyAlignment="1" applyProtection="1">
      <alignment horizontal="left" vertical="center"/>
    </xf>
    <xf numFmtId="0" fontId="17" fillId="0" borderId="0" xfId="0" applyFont="1" applyAlignment="1" applyProtection="1">
      <alignment vertical="center"/>
    </xf>
    <xf numFmtId="0" fontId="0" fillId="0" borderId="15" xfId="0" applyBorder="1" applyAlignment="1" applyProtection="1">
      <alignment vertical="center"/>
    </xf>
    <xf numFmtId="0" fontId="23" fillId="0" borderId="15" xfId="0" applyFont="1" applyBorder="1" applyAlignment="1" applyProtection="1">
      <alignment horizontal="left" vertical="center"/>
    </xf>
    <xf numFmtId="0" fontId="8" fillId="0" borderId="15" xfId="0" applyFont="1" applyBorder="1" applyAlignment="1" applyProtection="1">
      <alignment vertical="center"/>
    </xf>
    <xf numFmtId="0" fontId="27" fillId="6" borderId="12" xfId="0" applyFont="1" applyFill="1" applyBorder="1" applyProtection="1"/>
    <xf numFmtId="0" fontId="27" fillId="6" borderId="15" xfId="0" applyFont="1" applyFill="1" applyBorder="1" applyProtection="1"/>
    <xf numFmtId="0" fontId="23" fillId="0" borderId="12" xfId="0" applyFont="1" applyBorder="1" applyProtection="1"/>
    <xf numFmtId="0" fontId="8" fillId="0" borderId="8" xfId="0" applyFont="1" applyBorder="1" applyProtection="1"/>
    <xf numFmtId="0" fontId="8" fillId="0" borderId="18" xfId="0" applyFont="1" applyBorder="1" applyAlignment="1" applyProtection="1">
      <alignment vertical="center"/>
    </xf>
    <xf numFmtId="0" fontId="0" fillId="0" borderId="8" xfId="0" applyBorder="1" applyAlignment="1" applyProtection="1">
      <alignment horizontal="right"/>
    </xf>
    <xf numFmtId="0" fontId="17" fillId="0" borderId="18" xfId="0" applyFont="1" applyBorder="1" applyAlignment="1" applyProtection="1">
      <alignment wrapText="1"/>
    </xf>
    <xf numFmtId="0" fontId="17" fillId="0" borderId="18" xfId="0" applyFont="1" applyBorder="1" applyAlignment="1" applyProtection="1">
      <alignment vertical="center"/>
    </xf>
    <xf numFmtId="0" fontId="17" fillId="0" borderId="15" xfId="0" applyFont="1" applyBorder="1" applyAlignment="1" applyProtection="1">
      <alignment vertical="center"/>
    </xf>
    <xf numFmtId="0" fontId="17" fillId="0" borderId="16" xfId="0" applyFont="1" applyBorder="1" applyAlignment="1" applyProtection="1">
      <alignment vertical="center"/>
    </xf>
    <xf numFmtId="0" fontId="19" fillId="0" borderId="0" xfId="0" applyFont="1" applyProtection="1"/>
    <xf numFmtId="0" fontId="21" fillId="0" borderId="17" xfId="0" applyFont="1" applyBorder="1" applyAlignment="1" applyProtection="1">
      <alignment horizontal="left" vertical="top" wrapText="1"/>
    </xf>
    <xf numFmtId="0" fontId="21" fillId="0" borderId="0" xfId="0" applyFont="1" applyAlignment="1" applyProtection="1">
      <alignment horizontal="left" vertical="top" wrapText="1"/>
    </xf>
    <xf numFmtId="0" fontId="21" fillId="0" borderId="18" xfId="0" applyFont="1" applyBorder="1" applyAlignment="1" applyProtection="1">
      <alignment horizontal="left" vertical="top" wrapText="1"/>
    </xf>
    <xf numFmtId="0" fontId="32" fillId="0" borderId="0" xfId="0" applyFont="1" applyProtection="1"/>
    <xf numFmtId="0" fontId="8" fillId="0" borderId="18" xfId="0" applyFont="1" applyBorder="1" applyAlignment="1" applyProtection="1">
      <alignment wrapText="1"/>
    </xf>
    <xf numFmtId="0" fontId="18" fillId="0" borderId="20" xfId="0" applyFont="1" applyBorder="1" applyAlignment="1" applyProtection="1">
      <alignment horizontal="right"/>
      <protection hidden="1"/>
    </xf>
    <xf numFmtId="166" fontId="9" fillId="0" borderId="1" xfId="0" applyNumberFormat="1" applyFont="1" applyBorder="1" applyAlignment="1" applyProtection="1">
      <alignment horizontal="center"/>
      <protection hidden="1"/>
    </xf>
    <xf numFmtId="165" fontId="9" fillId="0" borderId="1" xfId="0" applyNumberFormat="1" applyFont="1" applyBorder="1" applyAlignment="1" applyProtection="1">
      <alignment horizontal="center"/>
      <protection hidden="1"/>
    </xf>
    <xf numFmtId="2" fontId="22" fillId="0" borderId="21" xfId="0" applyNumberFormat="1" applyFont="1" applyBorder="1" applyAlignment="1" applyProtection="1">
      <alignment vertical="center"/>
      <protection hidden="1"/>
    </xf>
    <xf numFmtId="2" fontId="22" fillId="0" borderId="25" xfId="0" applyNumberFormat="1" applyFont="1" applyBorder="1" applyAlignment="1" applyProtection="1">
      <alignment vertical="center"/>
      <protection hidden="1"/>
    </xf>
    <xf numFmtId="0" fontId="22" fillId="0" borderId="20" xfId="0" applyFont="1" applyBorder="1" applyAlignment="1" applyProtection="1">
      <alignment vertical="center"/>
      <protection hidden="1"/>
    </xf>
    <xf numFmtId="0" fontId="22" fillId="0" borderId="1" xfId="0" applyFont="1" applyBorder="1" applyAlignment="1" applyProtection="1">
      <alignment vertical="center"/>
      <protection hidden="1"/>
    </xf>
    <xf numFmtId="166" fontId="7" fillId="0" borderId="1" xfId="0" applyNumberFormat="1" applyFont="1" applyBorder="1" applyAlignment="1" applyProtection="1">
      <alignment horizontal="center"/>
      <protection hidden="1"/>
    </xf>
    <xf numFmtId="166" fontId="8" fillId="0" borderId="1" xfId="0" applyNumberFormat="1" applyFont="1" applyBorder="1" applyAlignment="1" applyProtection="1">
      <alignment horizontal="center"/>
      <protection hidden="1"/>
    </xf>
    <xf numFmtId="165" fontId="7" fillId="0" borderId="1" xfId="0" applyNumberFormat="1" applyFont="1" applyBorder="1" applyAlignment="1" applyProtection="1">
      <alignment horizontal="center"/>
      <protection hidden="1"/>
    </xf>
    <xf numFmtId="165" fontId="8" fillId="0" borderId="1" xfId="0" applyNumberFormat="1" applyFont="1" applyBorder="1" applyAlignment="1" applyProtection="1">
      <alignment horizontal="center"/>
      <protection hidden="1"/>
    </xf>
    <xf numFmtId="0" fontId="31" fillId="0" borderId="0" xfId="0" applyFont="1" applyProtection="1">
      <protection hidden="1"/>
    </xf>
    <xf numFmtId="0" fontId="8" fillId="0" borderId="0" xfId="0" applyFont="1" applyProtection="1">
      <protection hidden="1"/>
    </xf>
    <xf numFmtId="0" fontId="26" fillId="6" borderId="11" xfId="0" applyFont="1" applyFill="1" applyBorder="1" applyAlignment="1" applyProtection="1">
      <alignment vertical="center"/>
      <protection hidden="1"/>
    </xf>
    <xf numFmtId="0" fontId="26" fillId="6" borderId="12" xfId="0" applyFont="1" applyFill="1" applyBorder="1" applyAlignment="1" applyProtection="1">
      <alignment vertical="center"/>
      <protection hidden="1"/>
    </xf>
    <xf numFmtId="0" fontId="27" fillId="6" borderId="12" xfId="0" applyFont="1" applyFill="1" applyBorder="1" applyProtection="1">
      <protection hidden="1"/>
    </xf>
    <xf numFmtId="0" fontId="26" fillId="6" borderId="13" xfId="0" applyFont="1" applyFill="1" applyBorder="1" applyAlignment="1" applyProtection="1">
      <alignment vertical="center"/>
      <protection hidden="1"/>
    </xf>
    <xf numFmtId="0" fontId="26" fillId="6" borderId="14" xfId="0" applyFont="1" applyFill="1" applyBorder="1" applyAlignment="1" applyProtection="1">
      <alignment vertical="center"/>
      <protection hidden="1"/>
    </xf>
    <xf numFmtId="0" fontId="26" fillId="6" borderId="15" xfId="0" applyFont="1" applyFill="1" applyBorder="1" applyAlignment="1" applyProtection="1">
      <alignment vertical="center"/>
      <protection hidden="1"/>
    </xf>
    <xf numFmtId="0" fontId="27" fillId="6" borderId="15" xfId="0" applyFont="1" applyFill="1" applyBorder="1" applyProtection="1">
      <protection hidden="1"/>
    </xf>
    <xf numFmtId="0" fontId="26" fillId="6" borderId="16" xfId="0" applyFont="1" applyFill="1" applyBorder="1" applyAlignment="1" applyProtection="1">
      <alignment vertical="center"/>
      <protection hidden="1"/>
    </xf>
    <xf numFmtId="0" fontId="8" fillId="0" borderId="12" xfId="0" applyFont="1" applyBorder="1" applyAlignment="1" applyProtection="1">
      <alignment vertical="center"/>
      <protection hidden="1"/>
    </xf>
    <xf numFmtId="0" fontId="8" fillId="0" borderId="12" xfId="0" applyFont="1" applyBorder="1" applyProtection="1">
      <protection hidden="1"/>
    </xf>
    <xf numFmtId="0" fontId="23" fillId="0" borderId="12" xfId="0" applyFont="1" applyBorder="1" applyProtection="1">
      <protection hidden="1"/>
    </xf>
    <xf numFmtId="0" fontId="8" fillId="0" borderId="13" xfId="0" applyFont="1" applyBorder="1" applyProtection="1">
      <protection hidden="1"/>
    </xf>
    <xf numFmtId="0" fontId="8" fillId="0" borderId="0" xfId="0" applyFont="1" applyAlignment="1" applyProtection="1">
      <alignment vertical="center"/>
      <protection hidden="1"/>
    </xf>
    <xf numFmtId="0" fontId="8" fillId="0" borderId="8" xfId="0" applyFont="1" applyBorder="1" applyProtection="1">
      <protection hidden="1"/>
    </xf>
    <xf numFmtId="0" fontId="8" fillId="0" borderId="0" xfId="0" applyFont="1" applyAlignment="1" applyProtection="1">
      <alignment horizontal="left" vertical="center"/>
      <protection hidden="1"/>
    </xf>
    <xf numFmtId="0" fontId="8" fillId="0" borderId="18" xfId="0" applyFont="1" applyBorder="1" applyAlignment="1" applyProtection="1">
      <alignment vertical="center"/>
      <protection hidden="1"/>
    </xf>
    <xf numFmtId="0" fontId="0" fillId="0" borderId="8" xfId="0" applyBorder="1" applyAlignment="1" applyProtection="1">
      <alignment horizontal="right"/>
      <protection hidden="1"/>
    </xf>
    <xf numFmtId="0" fontId="23" fillId="0" borderId="0" xfId="0" applyFont="1" applyAlignment="1" applyProtection="1">
      <alignment vertical="center"/>
      <protection hidden="1"/>
    </xf>
    <xf numFmtId="0" fontId="0" fillId="0" borderId="0" xfId="0" applyAlignment="1" applyProtection="1">
      <alignment vertical="center"/>
      <protection hidden="1"/>
    </xf>
    <xf numFmtId="0" fontId="17" fillId="0" borderId="0" xfId="0" applyFont="1" applyAlignment="1" applyProtection="1">
      <alignment horizontal="right" vertical="center"/>
      <protection hidden="1"/>
    </xf>
    <xf numFmtId="0" fontId="24" fillId="0" borderId="0" xfId="0" applyFont="1" applyAlignment="1" applyProtection="1">
      <alignment horizontal="left" vertical="center"/>
      <protection hidden="1"/>
    </xf>
    <xf numFmtId="0" fontId="0" fillId="0" borderId="0" xfId="0" applyProtection="1">
      <protection hidden="1"/>
    </xf>
    <xf numFmtId="0" fontId="17" fillId="0" borderId="0" xfId="0" applyFont="1" applyAlignment="1" applyProtection="1">
      <alignment wrapText="1"/>
      <protection hidden="1"/>
    </xf>
    <xf numFmtId="0" fontId="24" fillId="0" borderId="0" xfId="0" applyFont="1" applyAlignment="1" applyProtection="1">
      <alignment horizontal="right" vertical="center"/>
      <protection hidden="1"/>
    </xf>
    <xf numFmtId="0" fontId="17" fillId="0" borderId="0" xfId="0" applyFont="1" applyAlignment="1" applyProtection="1">
      <alignment horizontal="right"/>
      <protection hidden="1"/>
    </xf>
    <xf numFmtId="0" fontId="17" fillId="0" borderId="18" xfId="0" applyFont="1" applyBorder="1" applyAlignment="1" applyProtection="1">
      <alignment wrapText="1"/>
      <protection hidden="1"/>
    </xf>
    <xf numFmtId="0" fontId="23" fillId="0" borderId="0" xfId="0" applyFont="1" applyAlignment="1" applyProtection="1">
      <alignment horizontal="left" vertical="center"/>
      <protection hidden="1"/>
    </xf>
    <xf numFmtId="0" fontId="17" fillId="0" borderId="0" xfId="0" applyFont="1" applyAlignment="1" applyProtection="1">
      <alignment vertical="center"/>
      <protection hidden="1"/>
    </xf>
    <xf numFmtId="0" fontId="17" fillId="0" borderId="18" xfId="0" applyFont="1" applyBorder="1" applyAlignment="1" applyProtection="1">
      <alignment vertical="center"/>
      <protection hidden="1"/>
    </xf>
    <xf numFmtId="0" fontId="0" fillId="0" borderId="15" xfId="0" applyBorder="1" applyAlignment="1" applyProtection="1">
      <alignment vertical="center"/>
      <protection hidden="1"/>
    </xf>
    <xf numFmtId="0" fontId="23" fillId="0" borderId="15" xfId="0" applyFont="1" applyBorder="1" applyAlignment="1" applyProtection="1">
      <alignment horizontal="left" vertical="center"/>
      <protection hidden="1"/>
    </xf>
    <xf numFmtId="0" fontId="8" fillId="0" borderId="15" xfId="0" applyFont="1" applyBorder="1" applyAlignment="1" applyProtection="1">
      <alignment vertical="center"/>
      <protection hidden="1"/>
    </xf>
    <xf numFmtId="0" fontId="17" fillId="0" borderId="15" xfId="0" applyFont="1" applyBorder="1" applyAlignment="1" applyProtection="1">
      <alignment vertical="center"/>
      <protection hidden="1"/>
    </xf>
    <xf numFmtId="0" fontId="17" fillId="0" borderId="16" xfId="0" applyFont="1" applyBorder="1" applyAlignment="1" applyProtection="1">
      <alignment vertical="center"/>
      <protection hidden="1"/>
    </xf>
    <xf numFmtId="0" fontId="32" fillId="0" borderId="0" xfId="0" applyFont="1" applyProtection="1">
      <protection hidden="1"/>
    </xf>
    <xf numFmtId="0" fontId="19" fillId="0" borderId="0" xfId="0" applyFont="1" applyProtection="1">
      <protection hidden="1"/>
    </xf>
    <xf numFmtId="0" fontId="8" fillId="0" borderId="18" xfId="0" applyFont="1" applyBorder="1" applyAlignment="1" applyProtection="1">
      <alignment wrapText="1"/>
      <protection hidden="1"/>
    </xf>
    <xf numFmtId="0" fontId="18" fillId="0" borderId="20" xfId="0" applyFont="1" applyBorder="1" applyAlignment="1" applyProtection="1">
      <alignment horizontal="left" wrapText="1"/>
      <protection hidden="1"/>
    </xf>
    <xf numFmtId="0" fontId="21" fillId="0" borderId="20" xfId="0" applyFont="1" applyBorder="1" applyAlignment="1" applyProtection="1">
      <alignment vertical="center"/>
      <protection hidden="1"/>
    </xf>
    <xf numFmtId="0" fontId="21" fillId="0" borderId="17" xfId="0" applyFont="1" applyBorder="1" applyAlignment="1" applyProtection="1">
      <alignment horizontal="left" vertical="top" wrapText="1"/>
      <protection hidden="1"/>
    </xf>
    <xf numFmtId="0" fontId="21" fillId="0" borderId="0" xfId="0" applyFont="1" applyAlignment="1" applyProtection="1">
      <alignment horizontal="left" vertical="top" wrapText="1"/>
      <protection hidden="1"/>
    </xf>
    <xf numFmtId="0" fontId="21" fillId="0" borderId="18" xfId="0" applyFont="1" applyBorder="1" applyAlignment="1" applyProtection="1">
      <alignment horizontal="left" vertical="top" wrapText="1"/>
      <protection hidden="1"/>
    </xf>
    <xf numFmtId="0" fontId="11" fillId="0" borderId="0" xfId="0" applyFont="1" applyProtection="1">
      <protection hidden="1"/>
    </xf>
    <xf numFmtId="0" fontId="28" fillId="0" borderId="0" xfId="0" applyFont="1" applyProtection="1">
      <protection hidden="1"/>
    </xf>
    <xf numFmtId="0" fontId="34" fillId="0" borderId="0" xfId="0" applyFont="1" applyProtection="1">
      <protection hidden="1"/>
    </xf>
    <xf numFmtId="0" fontId="26" fillId="0" borderId="0" xfId="0" applyFont="1" applyAlignment="1" applyProtection="1">
      <alignment vertical="center"/>
      <protection hidden="1"/>
    </xf>
    <xf numFmtId="0" fontId="27" fillId="0" borderId="0" xfId="0" applyFont="1" applyProtection="1">
      <protection hidden="1"/>
    </xf>
    <xf numFmtId="0" fontId="6" fillId="0" borderId="41" xfId="0" applyFont="1" applyBorder="1" applyAlignment="1" applyProtection="1">
      <alignment horizontal="right" vertical="center"/>
      <protection hidden="1"/>
    </xf>
    <xf numFmtId="0" fontId="34" fillId="0" borderId="12" xfId="0" applyFont="1" applyBorder="1" applyProtection="1">
      <protection hidden="1"/>
    </xf>
    <xf numFmtId="0" fontId="0" fillId="0" borderId="12" xfId="0" applyBorder="1" applyAlignment="1" applyProtection="1">
      <alignment vertical="center"/>
      <protection hidden="1"/>
    </xf>
    <xf numFmtId="0" fontId="23" fillId="0" borderId="0" xfId="0" applyFont="1" applyProtection="1">
      <protection hidden="1"/>
    </xf>
    <xf numFmtId="0" fontId="6" fillId="0" borderId="8" xfId="0" applyFont="1" applyBorder="1" applyAlignment="1" applyProtection="1">
      <alignment horizontal="right" vertical="center"/>
      <protection hidden="1"/>
    </xf>
    <xf numFmtId="0" fontId="17" fillId="0" borderId="1" xfId="0" applyFont="1" applyBorder="1" applyAlignment="1" applyProtection="1">
      <alignment horizontal="right" vertical="center"/>
      <protection hidden="1"/>
    </xf>
    <xf numFmtId="0" fontId="24" fillId="0" borderId="1" xfId="0" applyFont="1" applyBorder="1" applyAlignment="1" applyProtection="1">
      <alignment horizontal="left" vertical="center"/>
      <protection hidden="1"/>
    </xf>
    <xf numFmtId="0" fontId="0" fillId="0" borderId="8" xfId="0" applyBorder="1" applyProtection="1">
      <protection hidden="1"/>
    </xf>
    <xf numFmtId="0" fontId="34" fillId="0" borderId="18" xfId="0" applyFont="1" applyBorder="1" applyProtection="1">
      <protection hidden="1"/>
    </xf>
    <xf numFmtId="0" fontId="0" fillId="0" borderId="0" xfId="0" applyAlignment="1" applyProtection="1">
      <alignment horizontal="right"/>
      <protection hidden="1"/>
    </xf>
    <xf numFmtId="0" fontId="6" fillId="0" borderId="8" xfId="0" applyFont="1" applyBorder="1" applyAlignment="1" applyProtection="1">
      <alignment horizontal="right" vertical="center" wrapText="1"/>
      <protection hidden="1"/>
    </xf>
    <xf numFmtId="0" fontId="8" fillId="0" borderId="18" xfId="0" applyFont="1" applyBorder="1" applyProtection="1">
      <protection hidden="1"/>
    </xf>
    <xf numFmtId="0" fontId="17" fillId="0" borderId="24" xfId="0" applyFont="1" applyBorder="1" applyAlignment="1" applyProtection="1">
      <alignment horizontal="right" vertical="center" wrapText="1"/>
      <protection hidden="1"/>
    </xf>
    <xf numFmtId="0" fontId="34" fillId="0" borderId="15" xfId="0" applyFont="1" applyBorder="1" applyProtection="1">
      <protection hidden="1"/>
    </xf>
    <xf numFmtId="0" fontId="8" fillId="0" borderId="16" xfId="0" applyFont="1" applyBorder="1" applyAlignment="1" applyProtection="1">
      <alignment vertical="center"/>
      <protection hidden="1"/>
    </xf>
    <xf numFmtId="0" fontId="35" fillId="0" borderId="0" xfId="0" applyFont="1" applyAlignment="1" applyProtection="1">
      <alignment horizontal="left" vertical="center"/>
      <protection hidden="1"/>
    </xf>
    <xf numFmtId="0" fontId="34" fillId="0" borderId="17" xfId="0" applyFont="1" applyBorder="1" applyProtection="1">
      <protection hidden="1"/>
    </xf>
    <xf numFmtId="0" fontId="35" fillId="0" borderId="20" xfId="0" applyFont="1" applyBorder="1" applyAlignment="1" applyProtection="1">
      <alignment wrapText="1"/>
      <protection hidden="1"/>
    </xf>
    <xf numFmtId="0" fontId="35" fillId="0" borderId="1" xfId="0" applyFont="1" applyBorder="1" applyAlignment="1" applyProtection="1">
      <alignment wrapText="1"/>
      <protection hidden="1"/>
    </xf>
    <xf numFmtId="0" fontId="35" fillId="7" borderId="1" xfId="0" applyFont="1" applyFill="1" applyBorder="1" applyAlignment="1" applyProtection="1">
      <alignment wrapText="1"/>
      <protection hidden="1"/>
    </xf>
    <xf numFmtId="0" fontId="35" fillId="7" borderId="5" xfId="0" applyFont="1" applyFill="1" applyBorder="1" applyAlignment="1" applyProtection="1">
      <alignment wrapText="1"/>
      <protection hidden="1"/>
    </xf>
    <xf numFmtId="0" fontId="35" fillId="12" borderId="1" xfId="0" applyFont="1" applyFill="1" applyBorder="1" applyAlignment="1" applyProtection="1">
      <alignment wrapText="1"/>
      <protection hidden="1"/>
    </xf>
    <xf numFmtId="0" fontId="35" fillId="12" borderId="5" xfId="0" applyFont="1" applyFill="1" applyBorder="1" applyAlignment="1" applyProtection="1">
      <alignment wrapText="1"/>
      <protection hidden="1"/>
    </xf>
    <xf numFmtId="0" fontId="35" fillId="0" borderId="8" xfId="0" applyFont="1" applyBorder="1" applyAlignment="1" applyProtection="1">
      <alignment wrapText="1"/>
      <protection hidden="1"/>
    </xf>
    <xf numFmtId="0" fontId="34" fillId="0" borderId="20" xfId="0" applyFont="1" applyBorder="1" applyProtection="1">
      <protection hidden="1"/>
    </xf>
    <xf numFmtId="0" fontId="34" fillId="0" borderId="1" xfId="0" applyFont="1" applyBorder="1" applyProtection="1">
      <protection hidden="1"/>
    </xf>
    <xf numFmtId="10" fontId="34" fillId="0" borderId="1" xfId="0" applyNumberFormat="1" applyFont="1" applyBorder="1" applyProtection="1">
      <protection hidden="1"/>
    </xf>
    <xf numFmtId="2" fontId="34" fillId="7" borderId="1" xfId="0" applyNumberFormat="1" applyFont="1" applyFill="1" applyBorder="1" applyProtection="1">
      <protection hidden="1"/>
    </xf>
    <xf numFmtId="2" fontId="34" fillId="12" borderId="1" xfId="0" applyNumberFormat="1" applyFont="1" applyFill="1" applyBorder="1" applyProtection="1">
      <protection hidden="1"/>
    </xf>
    <xf numFmtId="2" fontId="34" fillId="0" borderId="8" xfId="0" applyNumberFormat="1" applyFont="1" applyBorder="1" applyProtection="1">
      <protection hidden="1"/>
    </xf>
    <xf numFmtId="0" fontId="35" fillId="0" borderId="20" xfId="0" applyFont="1" applyBorder="1" applyProtection="1">
      <protection hidden="1"/>
    </xf>
    <xf numFmtId="0" fontId="35" fillId="0" borderId="1" xfId="0" applyFont="1" applyBorder="1" applyProtection="1">
      <protection hidden="1"/>
    </xf>
    <xf numFmtId="2" fontId="35" fillId="7" borderId="1" xfId="0" applyNumberFormat="1" applyFont="1" applyFill="1" applyBorder="1" applyProtection="1">
      <protection hidden="1"/>
    </xf>
    <xf numFmtId="2" fontId="35" fillId="12" borderId="1" xfId="0" applyNumberFormat="1" applyFont="1" applyFill="1" applyBorder="1" applyProtection="1">
      <protection hidden="1"/>
    </xf>
    <xf numFmtId="2" fontId="43" fillId="0" borderId="8" xfId="0" applyNumberFormat="1" applyFont="1" applyBorder="1" applyProtection="1">
      <protection hidden="1"/>
    </xf>
    <xf numFmtId="0" fontId="41" fillId="0" borderId="17" xfId="0" applyFont="1" applyBorder="1" applyProtection="1">
      <protection hidden="1"/>
    </xf>
    <xf numFmtId="2" fontId="34" fillId="0" borderId="1" xfId="0" applyNumberFormat="1" applyFont="1" applyBorder="1" applyAlignment="1" applyProtection="1">
      <alignment vertical="top"/>
      <protection hidden="1"/>
    </xf>
    <xf numFmtId="2" fontId="34" fillId="0" borderId="1" xfId="0" applyNumberFormat="1" applyFont="1" applyBorder="1" applyProtection="1">
      <protection hidden="1"/>
    </xf>
    <xf numFmtId="2" fontId="39" fillId="0" borderId="21" xfId="0" applyNumberFormat="1" applyFont="1" applyBorder="1" applyProtection="1">
      <protection hidden="1"/>
    </xf>
    <xf numFmtId="49" fontId="38" fillId="0" borderId="31" xfId="0" applyNumberFormat="1" applyFont="1" applyBorder="1" applyAlignment="1" applyProtection="1">
      <alignment horizontal="left" vertical="top"/>
      <protection hidden="1"/>
    </xf>
    <xf numFmtId="2" fontId="39" fillId="0" borderId="1" xfId="0" applyNumberFormat="1" applyFont="1" applyBorder="1" applyProtection="1">
      <protection hidden="1"/>
    </xf>
    <xf numFmtId="2" fontId="39" fillId="0" borderId="1" xfId="0" applyNumberFormat="1" applyFont="1" applyBorder="1" applyAlignment="1" applyProtection="1">
      <alignment vertical="top"/>
      <protection hidden="1"/>
    </xf>
    <xf numFmtId="0" fontId="34" fillId="0" borderId="14" xfId="0" applyFont="1" applyBorder="1" applyProtection="1">
      <protection hidden="1"/>
    </xf>
    <xf numFmtId="0" fontId="34" fillId="0" borderId="16" xfId="0" applyFont="1" applyBorder="1" applyProtection="1">
      <protection hidden="1"/>
    </xf>
    <xf numFmtId="164" fontId="0" fillId="0" borderId="0" xfId="0" applyNumberFormat="1" applyProtection="1">
      <protection locked="0"/>
    </xf>
    <xf numFmtId="49" fontId="0" fillId="9" borderId="0" xfId="0" applyNumberFormat="1" applyFill="1" applyAlignment="1" applyProtection="1">
      <alignment vertical="top" wrapText="1"/>
    </xf>
    <xf numFmtId="49" fontId="0" fillId="2" borderId="0" xfId="0" applyNumberFormat="1" applyFill="1" applyAlignment="1" applyProtection="1">
      <alignment wrapText="1"/>
    </xf>
    <xf numFmtId="49" fontId="17" fillId="9" borderId="0" xfId="0" applyNumberFormat="1" applyFont="1" applyFill="1" applyAlignment="1" applyProtection="1">
      <alignment vertical="top" wrapText="1"/>
    </xf>
    <xf numFmtId="49" fontId="4" fillId="9" borderId="0" xfId="0" applyNumberFormat="1" applyFont="1" applyFill="1" applyAlignment="1" applyProtection="1">
      <alignment vertical="top" wrapText="1"/>
    </xf>
    <xf numFmtId="2" fontId="46" fillId="7" borderId="1" xfId="0" applyNumberFormat="1" applyFont="1" applyFill="1" applyBorder="1" applyProtection="1">
      <protection hidden="1"/>
    </xf>
    <xf numFmtId="2" fontId="47" fillId="0" borderId="26" xfId="0" applyNumberFormat="1" applyFont="1" applyBorder="1" applyProtection="1">
      <protection hidden="1"/>
    </xf>
    <xf numFmtId="49" fontId="0" fillId="9" borderId="0" xfId="0" applyNumberFormat="1" applyFill="1" applyAlignment="1" applyProtection="1">
      <alignment wrapText="1"/>
    </xf>
    <xf numFmtId="0" fontId="34" fillId="0" borderId="0" xfId="0" applyFont="1" applyBorder="1" applyProtection="1">
      <protection hidden="1"/>
    </xf>
    <xf numFmtId="0" fontId="0" fillId="0" borderId="0" xfId="0" applyBorder="1" applyAlignment="1" applyProtection="1">
      <alignment vertical="center"/>
      <protection hidden="1"/>
    </xf>
    <xf numFmtId="0" fontId="8" fillId="0" borderId="0" xfId="0" applyFont="1" applyBorder="1" applyAlignment="1" applyProtection="1">
      <alignment vertical="center"/>
      <protection hidden="1"/>
    </xf>
    <xf numFmtId="0" fontId="17" fillId="0" borderId="0" xfId="0" applyFont="1" applyBorder="1" applyAlignment="1" applyProtection="1">
      <alignment wrapText="1"/>
      <protection hidden="1"/>
    </xf>
    <xf numFmtId="0" fontId="8" fillId="0" borderId="0" xfId="0" applyFont="1" applyBorder="1" applyProtection="1">
      <protection hidden="1"/>
    </xf>
    <xf numFmtId="0" fontId="23" fillId="0" borderId="0" xfId="0" applyFont="1" applyBorder="1" applyAlignment="1" applyProtection="1">
      <alignment horizontal="left" vertical="center"/>
      <protection hidden="1"/>
    </xf>
    <xf numFmtId="0" fontId="34" fillId="10" borderId="0" xfId="0" applyFont="1" applyFill="1" applyBorder="1" applyProtection="1">
      <protection hidden="1"/>
    </xf>
    <xf numFmtId="0" fontId="35" fillId="11" borderId="0" xfId="0" applyFont="1" applyFill="1" applyBorder="1" applyAlignment="1" applyProtection="1">
      <alignment horizontal="right"/>
      <protection hidden="1"/>
    </xf>
    <xf numFmtId="169" fontId="35" fillId="11" borderId="0" xfId="0" applyNumberFormat="1" applyFont="1" applyFill="1" applyBorder="1" applyAlignment="1" applyProtection="1">
      <alignment horizontal="left"/>
      <protection hidden="1"/>
    </xf>
    <xf numFmtId="0" fontId="35" fillId="0" borderId="0" xfId="0" applyFont="1" applyBorder="1" applyProtection="1">
      <protection hidden="1"/>
    </xf>
    <xf numFmtId="0" fontId="35" fillId="0" borderId="0" xfId="0" applyFont="1" applyBorder="1" applyAlignment="1" applyProtection="1">
      <alignment wrapText="1"/>
      <protection hidden="1"/>
    </xf>
    <xf numFmtId="2" fontId="34" fillId="0" borderId="0" xfId="0" applyNumberFormat="1" applyFont="1" applyBorder="1" applyProtection="1">
      <protection hidden="1"/>
    </xf>
    <xf numFmtId="2" fontId="43" fillId="0" borderId="0" xfId="0" applyNumberFormat="1" applyFont="1" applyBorder="1" applyProtection="1">
      <protection hidden="1"/>
    </xf>
    <xf numFmtId="0" fontId="41" fillId="0" borderId="0" xfId="0" applyFont="1" applyBorder="1" applyProtection="1">
      <protection hidden="1"/>
    </xf>
    <xf numFmtId="2" fontId="39" fillId="0" borderId="5" xfId="0" applyNumberFormat="1" applyFont="1" applyBorder="1" applyProtection="1">
      <protection hidden="1"/>
    </xf>
    <xf numFmtId="2" fontId="47" fillId="0" borderId="8" xfId="0" applyNumberFormat="1" applyFont="1" applyBorder="1" applyProtection="1">
      <protection hidden="1"/>
    </xf>
    <xf numFmtId="0" fontId="34" fillId="0" borderId="17" xfId="0" applyFont="1" applyBorder="1" applyAlignment="1" applyProtection="1">
      <alignment wrapText="1"/>
      <protection hidden="1"/>
    </xf>
    <xf numFmtId="0" fontId="35" fillId="0" borderId="5" xfId="0" applyFont="1" applyBorder="1" applyAlignment="1" applyProtection="1">
      <alignment wrapText="1"/>
      <protection hidden="1"/>
    </xf>
    <xf numFmtId="0" fontId="34" fillId="0" borderId="0" xfId="0" applyFont="1" applyAlignment="1" applyProtection="1">
      <alignment wrapText="1"/>
      <protection hidden="1"/>
    </xf>
    <xf numFmtId="0" fontId="26" fillId="0" borderId="13" xfId="0" applyFont="1" applyBorder="1" applyAlignment="1" applyProtection="1">
      <alignment vertical="center"/>
      <protection hidden="1"/>
    </xf>
    <xf numFmtId="0" fontId="26" fillId="0" borderId="18" xfId="0" applyFont="1" applyBorder="1" applyAlignment="1" applyProtection="1">
      <alignment vertical="center"/>
      <protection hidden="1"/>
    </xf>
    <xf numFmtId="0" fontId="35" fillId="0" borderId="21" xfId="0" applyFont="1" applyBorder="1" applyAlignment="1" applyProtection="1">
      <alignment wrapText="1"/>
      <protection hidden="1"/>
    </xf>
    <xf numFmtId="0" fontId="35" fillId="0" borderId="17" xfId="0" applyFont="1" applyBorder="1" applyAlignment="1" applyProtection="1">
      <alignment horizontal="left" vertical="center"/>
      <protection hidden="1"/>
    </xf>
    <xf numFmtId="0" fontId="35" fillId="0" borderId="0" xfId="0" applyFont="1" applyBorder="1" applyAlignment="1" applyProtection="1">
      <alignment horizontal="left" vertical="center"/>
      <protection hidden="1"/>
    </xf>
    <xf numFmtId="0" fontId="35" fillId="0" borderId="0" xfId="0" applyFont="1" applyBorder="1" applyAlignment="1" applyProtection="1">
      <alignment horizontal="center" vertical="center"/>
      <protection hidden="1"/>
    </xf>
    <xf numFmtId="0" fontId="9" fillId="0" borderId="0" xfId="0" applyFont="1" applyAlignment="1" applyProtection="1">
      <alignment horizontal="center" wrapText="1"/>
    </xf>
    <xf numFmtId="0" fontId="9" fillId="0" borderId="0" xfId="0" applyFont="1" applyProtection="1">
      <protection locked="0"/>
    </xf>
    <xf numFmtId="0" fontId="9" fillId="0" borderId="0" xfId="0" applyFont="1" applyAlignment="1" applyProtection="1">
      <alignment horizontal="center"/>
      <protection locked="0"/>
    </xf>
    <xf numFmtId="0" fontId="21" fillId="2" borderId="1" xfId="0" applyFont="1" applyFill="1" applyBorder="1" applyAlignment="1" applyProtection="1">
      <alignment horizontal="center" vertical="center"/>
      <protection locked="0"/>
    </xf>
    <xf numFmtId="0" fontId="33" fillId="0" borderId="0" xfId="0" applyFont="1" applyProtection="1">
      <protection locked="0"/>
    </xf>
    <xf numFmtId="0" fontId="21" fillId="0" borderId="0" xfId="0" applyFont="1" applyAlignment="1" applyProtection="1">
      <alignment horizontal="center"/>
      <protection locked="0"/>
    </xf>
    <xf numFmtId="0" fontId="7" fillId="0" borderId="0" xfId="0" applyFont="1" applyProtection="1">
      <protection locked="0"/>
    </xf>
    <xf numFmtId="0" fontId="17" fillId="0" borderId="8" xfId="0" applyFont="1" applyBorder="1" applyAlignment="1" applyProtection="1">
      <alignment wrapText="1"/>
      <protection locked="0"/>
    </xf>
    <xf numFmtId="9" fontId="17" fillId="0" borderId="0" xfId="0" applyNumberFormat="1" applyFont="1" applyBorder="1" applyAlignment="1" applyProtection="1">
      <alignment wrapText="1"/>
      <protection locked="0"/>
    </xf>
    <xf numFmtId="0" fontId="0" fillId="0" borderId="0" xfId="0" applyAlignment="1" applyProtection="1">
      <alignment wrapText="1"/>
      <protection locked="0"/>
    </xf>
    <xf numFmtId="0" fontId="0" fillId="0" borderId="8" xfId="0" applyBorder="1" applyProtection="1">
      <protection locked="0"/>
    </xf>
    <xf numFmtId="0" fontId="9" fillId="0" borderId="0" xfId="0" applyFont="1" applyBorder="1" applyProtection="1">
      <protection locked="0"/>
    </xf>
    <xf numFmtId="2" fontId="21" fillId="0" borderId="0" xfId="0" applyNumberFormat="1" applyFont="1" applyBorder="1" applyAlignment="1" applyProtection="1">
      <alignment horizontal="center" vertical="center"/>
      <protection locked="0"/>
    </xf>
    <xf numFmtId="14" fontId="21" fillId="0" borderId="0" xfId="0" applyNumberFormat="1" applyFont="1" applyAlignment="1" applyProtection="1">
      <alignment horizontal="center" vertical="center"/>
      <protection locked="0"/>
    </xf>
    <xf numFmtId="9" fontId="21" fillId="0" borderId="0" xfId="1" applyFont="1" applyFill="1" applyBorder="1" applyAlignment="1" applyProtection="1">
      <alignment horizontal="center" vertical="center"/>
      <protection locked="0"/>
    </xf>
    <xf numFmtId="0" fontId="21" fillId="0" borderId="0" xfId="0" applyFont="1" applyAlignment="1" applyProtection="1">
      <alignment horizontal="center" vertical="center"/>
      <protection locked="0"/>
    </xf>
    <xf numFmtId="14" fontId="21" fillId="2" borderId="1" xfId="0" applyNumberFormat="1" applyFont="1" applyFill="1" applyBorder="1" applyAlignment="1" applyProtection="1">
      <alignment horizontal="center" vertical="center"/>
      <protection locked="0"/>
    </xf>
    <xf numFmtId="0" fontId="10" fillId="0" borderId="0" xfId="0" applyFont="1" applyProtection="1">
      <protection locked="0"/>
    </xf>
    <xf numFmtId="0" fontId="0" fillId="0" borderId="0" xfId="0" applyAlignment="1" applyProtection="1">
      <alignment horizontal="center"/>
      <protection locked="0"/>
    </xf>
    <xf numFmtId="0" fontId="17" fillId="0" borderId="0" xfId="0" applyFont="1" applyAlignment="1" applyProtection="1">
      <alignment wrapText="1"/>
    </xf>
    <xf numFmtId="0" fontId="17" fillId="0" borderId="18" xfId="0" applyFont="1" applyBorder="1" applyAlignment="1" applyProtection="1">
      <alignment wrapText="1"/>
    </xf>
    <xf numFmtId="0" fontId="35" fillId="0" borderId="20" xfId="0" applyNumberFormat="1" applyFont="1" applyBorder="1" applyAlignment="1" applyProtection="1">
      <alignment horizontal="left" vertical="top"/>
      <protection hidden="1"/>
    </xf>
    <xf numFmtId="0" fontId="48" fillId="0" borderId="0" xfId="0" applyFont="1" applyProtection="1"/>
    <xf numFmtId="0" fontId="2" fillId="0" borderId="0" xfId="0" applyFont="1" applyProtection="1"/>
    <xf numFmtId="0" fontId="49" fillId="0" borderId="8" xfId="0" applyFont="1" applyBorder="1" applyAlignment="1" applyProtection="1">
      <alignment horizontal="center" wrapText="1"/>
      <protection locked="0"/>
    </xf>
    <xf numFmtId="0" fontId="21" fillId="0" borderId="8" xfId="0" applyFont="1" applyFill="1" applyBorder="1" applyAlignment="1" applyProtection="1">
      <alignment horizontal="center" vertical="center"/>
      <protection locked="0"/>
    </xf>
    <xf numFmtId="0" fontId="21" fillId="0" borderId="5" xfId="0" applyFont="1" applyFill="1" applyBorder="1" applyAlignment="1" applyProtection="1">
      <alignment horizontal="center" vertical="center"/>
      <protection locked="0"/>
    </xf>
    <xf numFmtId="0" fontId="9" fillId="15" borderId="0" xfId="0" applyFont="1" applyFill="1" applyAlignment="1" applyProtection="1">
      <alignment horizontal="center"/>
    </xf>
    <xf numFmtId="0" fontId="9" fillId="15" borderId="5" xfId="0" applyFont="1" applyFill="1" applyBorder="1" applyAlignment="1" applyProtection="1">
      <alignment horizontal="center"/>
    </xf>
    <xf numFmtId="0" fontId="9" fillId="15" borderId="5" xfId="0" applyFont="1" applyFill="1" applyBorder="1" applyAlignment="1" applyProtection="1">
      <alignment vertical="top"/>
    </xf>
    <xf numFmtId="0" fontId="5" fillId="15" borderId="5" xfId="0" applyFont="1" applyFill="1" applyBorder="1" applyAlignment="1" applyProtection="1">
      <alignment vertical="top"/>
    </xf>
    <xf numFmtId="0" fontId="4" fillId="15" borderId="1" xfId="0" applyFont="1" applyFill="1" applyBorder="1" applyAlignment="1" applyProtection="1">
      <alignment vertical="top"/>
    </xf>
    <xf numFmtId="0" fontId="1" fillId="15" borderId="1" xfId="0" applyFont="1" applyFill="1" applyBorder="1" applyAlignment="1" applyProtection="1">
      <alignment vertical="top"/>
    </xf>
    <xf numFmtId="0" fontId="9" fillId="15" borderId="1" xfId="0" applyFont="1" applyFill="1" applyBorder="1" applyProtection="1"/>
    <xf numFmtId="0" fontId="3" fillId="15" borderId="1" xfId="0" applyFont="1" applyFill="1" applyBorder="1" applyProtection="1"/>
    <xf numFmtId="0" fontId="9" fillId="15" borderId="1" xfId="0" applyFont="1" applyFill="1" applyBorder="1" applyAlignment="1" applyProtection="1">
      <alignment horizontal="center" vertical="center"/>
    </xf>
    <xf numFmtId="0" fontId="3" fillId="15" borderId="1" xfId="0" applyFont="1" applyFill="1" applyBorder="1" applyAlignment="1" applyProtection="1">
      <alignment horizontal="center" vertical="center"/>
    </xf>
    <xf numFmtId="0" fontId="9" fillId="15" borderId="1" xfId="0" applyFont="1" applyFill="1" applyBorder="1" applyAlignment="1" applyProtection="1">
      <alignment horizontal="left" vertical="center"/>
      <protection locked="0"/>
    </xf>
    <xf numFmtId="0" fontId="21" fillId="16" borderId="1" xfId="0" applyFont="1" applyFill="1" applyBorder="1" applyAlignment="1" applyProtection="1">
      <alignment horizontal="center" vertical="center"/>
    </xf>
    <xf numFmtId="0" fontId="21" fillId="2" borderId="15" xfId="0" applyFont="1" applyFill="1" applyBorder="1" applyAlignment="1" applyProtection="1">
      <alignment horizontal="left" vertical="top"/>
    </xf>
    <xf numFmtId="0" fontId="21" fillId="2" borderId="14" xfId="0" applyFont="1" applyFill="1" applyBorder="1" applyAlignment="1" applyProtection="1">
      <alignment horizontal="left" vertical="top"/>
    </xf>
    <xf numFmtId="0" fontId="21" fillId="2" borderId="23" xfId="0" applyFont="1" applyFill="1" applyBorder="1" applyAlignment="1" applyProtection="1">
      <alignment horizontal="left" vertical="top"/>
    </xf>
    <xf numFmtId="0" fontId="19" fillId="0" borderId="15" xfId="0" applyFont="1" applyBorder="1" applyProtection="1"/>
    <xf numFmtId="0" fontId="21" fillId="2" borderId="24" xfId="0" applyFont="1" applyFill="1" applyBorder="1" applyAlignment="1" applyProtection="1">
      <alignment horizontal="left" vertical="top"/>
    </xf>
    <xf numFmtId="0" fontId="21" fillId="2" borderId="16" xfId="0" applyFont="1" applyFill="1" applyBorder="1" applyAlignment="1" applyProtection="1">
      <alignment horizontal="left" vertical="top"/>
    </xf>
    <xf numFmtId="0" fontId="21" fillId="17" borderId="1" xfId="0" applyFont="1" applyFill="1" applyBorder="1" applyAlignment="1" applyProtection="1">
      <alignment horizontal="center" vertical="center"/>
      <protection locked="0"/>
    </xf>
    <xf numFmtId="14" fontId="21" fillId="2" borderId="0" xfId="0" applyNumberFormat="1" applyFont="1" applyFill="1" applyAlignment="1" applyProtection="1">
      <alignment horizontal="left" vertical="top"/>
      <protection locked="0"/>
    </xf>
    <xf numFmtId="49" fontId="42" fillId="8" borderId="0" xfId="0" applyNumberFormat="1" applyFont="1" applyFill="1" applyAlignment="1" applyProtection="1">
      <alignment wrapText="1"/>
    </xf>
    <xf numFmtId="49" fontId="0" fillId="9" borderId="0" xfId="0" applyNumberFormat="1" applyFill="1" applyAlignment="1" applyProtection="1">
      <alignment wrapText="1"/>
    </xf>
    <xf numFmtId="49" fontId="42" fillId="8" borderId="0" xfId="0" applyNumberFormat="1" applyFont="1" applyFill="1" applyAlignment="1" applyProtection="1">
      <alignment horizontal="left" wrapText="1"/>
    </xf>
    <xf numFmtId="0" fontId="18" fillId="0" borderId="2" xfId="0" applyFont="1" applyBorder="1" applyAlignment="1" applyProtection="1">
      <alignment horizontal="center" vertical="top"/>
      <protection locked="0"/>
    </xf>
    <xf numFmtId="0" fontId="18" fillId="0" borderId="0" xfId="0" applyFont="1" applyAlignment="1" applyProtection="1">
      <alignment horizontal="center" vertical="top"/>
      <protection locked="0"/>
    </xf>
    <xf numFmtId="0" fontId="1" fillId="15" borderId="1" xfId="0" applyFont="1" applyFill="1" applyBorder="1" applyAlignment="1" applyProtection="1">
      <alignment horizontal="left" vertical="top" wrapText="1"/>
    </xf>
    <xf numFmtId="0" fontId="9" fillId="15" borderId="1" xfId="0" applyFont="1" applyFill="1" applyBorder="1" applyAlignment="1" applyProtection="1">
      <alignment horizontal="left" vertical="top" wrapText="1"/>
    </xf>
    <xf numFmtId="0" fontId="17" fillId="15" borderId="5" xfId="0" applyFont="1" applyFill="1" applyBorder="1" applyAlignment="1" applyProtection="1">
      <alignment wrapText="1"/>
    </xf>
    <xf numFmtId="0" fontId="0" fillId="15" borderId="33" xfId="0" applyFill="1" applyBorder="1" applyAlignment="1" applyProtection="1">
      <alignment wrapText="1"/>
    </xf>
    <xf numFmtId="0" fontId="17" fillId="15" borderId="33" xfId="0" applyFont="1" applyFill="1" applyBorder="1" applyAlignment="1" applyProtection="1">
      <alignment wrapText="1"/>
    </xf>
    <xf numFmtId="0" fontId="0" fillId="15" borderId="25" xfId="0" applyFill="1" applyBorder="1" applyAlignment="1" applyProtection="1">
      <alignment wrapText="1"/>
    </xf>
    <xf numFmtId="0" fontId="50" fillId="0" borderId="0" xfId="0" applyFont="1" applyFill="1" applyBorder="1" applyAlignment="1" applyProtection="1">
      <alignment horizontal="center" vertical="center"/>
      <protection locked="0"/>
    </xf>
    <xf numFmtId="0" fontId="51" fillId="0" borderId="3" xfId="0" applyFont="1" applyBorder="1" applyAlignment="1" applyProtection="1">
      <alignment horizontal="center" wrapText="1"/>
      <protection locked="0"/>
    </xf>
    <xf numFmtId="0" fontId="0" fillId="0" borderId="7" xfId="0" applyBorder="1" applyAlignment="1">
      <alignment horizontal="center" wrapText="1"/>
    </xf>
    <xf numFmtId="0" fontId="0" fillId="0" borderId="8" xfId="0" applyBorder="1" applyAlignment="1">
      <alignment horizontal="center" wrapText="1"/>
    </xf>
    <xf numFmtId="0" fontId="0" fillId="0" borderId="0" xfId="0" applyBorder="1" applyAlignment="1">
      <alignment horizontal="center" wrapText="1"/>
    </xf>
    <xf numFmtId="0" fontId="0" fillId="0" borderId="47" xfId="0" applyBorder="1" applyAlignment="1">
      <alignment horizontal="center" wrapText="1"/>
    </xf>
    <xf numFmtId="0" fontId="0" fillId="0" borderId="2" xfId="0" applyBorder="1" applyAlignment="1">
      <alignment horizontal="center" wrapText="1"/>
    </xf>
    <xf numFmtId="0" fontId="21" fillId="0" borderId="22" xfId="0" applyFont="1" applyBorder="1" applyAlignment="1" applyProtection="1">
      <alignment horizontal="center" wrapText="1"/>
    </xf>
    <xf numFmtId="0" fontId="21" fillId="0" borderId="26" xfId="0" applyFont="1" applyBorder="1" applyAlignment="1" applyProtection="1">
      <alignment horizontal="center" wrapText="1"/>
    </xf>
    <xf numFmtId="0" fontId="21" fillId="0" borderId="19" xfId="0" applyFont="1" applyBorder="1" applyAlignment="1" applyProtection="1">
      <alignment horizontal="center" wrapText="1"/>
    </xf>
    <xf numFmtId="0" fontId="21" fillId="2" borderId="27" xfId="0" applyFont="1" applyFill="1" applyBorder="1" applyAlignment="1" applyProtection="1">
      <alignment horizontal="left" vertical="top" wrapText="1"/>
      <protection locked="0"/>
    </xf>
    <xf numFmtId="0" fontId="21" fillId="2" borderId="7" xfId="0" applyFont="1" applyFill="1" applyBorder="1" applyAlignment="1" applyProtection="1">
      <alignment horizontal="left" vertical="top" wrapText="1"/>
      <protection locked="0"/>
    </xf>
    <xf numFmtId="0" fontId="21" fillId="2" borderId="28" xfId="0" applyFont="1" applyFill="1" applyBorder="1" applyAlignment="1" applyProtection="1">
      <alignment horizontal="left" vertical="top" wrapText="1"/>
      <protection locked="0"/>
    </xf>
    <xf numFmtId="0" fontId="21" fillId="2" borderId="17" xfId="0" applyFont="1" applyFill="1" applyBorder="1" applyAlignment="1" applyProtection="1">
      <alignment horizontal="left" vertical="top" wrapText="1"/>
      <protection locked="0"/>
    </xf>
    <xf numFmtId="0" fontId="21" fillId="2" borderId="0" xfId="0" applyFont="1" applyFill="1" applyAlignment="1" applyProtection="1">
      <alignment horizontal="left" vertical="top" wrapText="1"/>
      <protection locked="0"/>
    </xf>
    <xf numFmtId="0" fontId="21" fillId="2" borderId="18" xfId="0" applyFont="1" applyFill="1" applyBorder="1" applyAlignment="1" applyProtection="1">
      <alignment horizontal="left" vertical="top" wrapText="1"/>
      <protection locked="0"/>
    </xf>
    <xf numFmtId="0" fontId="21" fillId="2" borderId="29" xfId="0" applyFont="1" applyFill="1" applyBorder="1" applyAlignment="1" applyProtection="1">
      <alignment horizontal="left" vertical="top" wrapText="1"/>
      <protection locked="0"/>
    </xf>
    <xf numFmtId="0" fontId="21" fillId="2" borderId="2" xfId="0" applyFont="1" applyFill="1" applyBorder="1" applyAlignment="1" applyProtection="1">
      <alignment horizontal="left" vertical="top" wrapText="1"/>
      <protection locked="0"/>
    </xf>
    <xf numFmtId="0" fontId="21" fillId="2" borderId="30" xfId="0" applyFont="1" applyFill="1" applyBorder="1" applyAlignment="1" applyProtection="1">
      <alignment horizontal="left" vertical="top" wrapText="1"/>
      <protection locked="0"/>
    </xf>
    <xf numFmtId="0" fontId="22" fillId="0" borderId="17" xfId="0" applyFont="1" applyBorder="1" applyAlignment="1" applyProtection="1">
      <alignment horizontal="left" vertical="top" wrapText="1"/>
    </xf>
    <xf numFmtId="0" fontId="17" fillId="0" borderId="0" xfId="0" applyFont="1" applyAlignment="1" applyProtection="1">
      <alignment wrapText="1"/>
    </xf>
    <xf numFmtId="0" fontId="17" fillId="0" borderId="18" xfId="0" applyFont="1" applyBorder="1" applyAlignment="1" applyProtection="1">
      <alignment wrapText="1"/>
    </xf>
    <xf numFmtId="0" fontId="17" fillId="0" borderId="17" xfId="0" applyFont="1" applyBorder="1" applyAlignment="1" applyProtection="1">
      <alignment wrapText="1"/>
    </xf>
    <xf numFmtId="0" fontId="17" fillId="0" borderId="37" xfId="0" applyFont="1" applyBorder="1" applyAlignment="1" applyProtection="1">
      <alignment horizontal="right" vertical="center" wrapText="1"/>
    </xf>
    <xf numFmtId="0" fontId="17" fillId="0" borderId="33" xfId="0" applyFont="1" applyBorder="1" applyAlignment="1" applyProtection="1">
      <alignment horizontal="right" vertical="center" wrapText="1"/>
    </xf>
    <xf numFmtId="0" fontId="17" fillId="0" borderId="25" xfId="0" applyFont="1" applyBorder="1" applyAlignment="1" applyProtection="1">
      <alignment horizontal="right" vertical="center" wrapText="1"/>
    </xf>
    <xf numFmtId="0" fontId="23" fillId="0" borderId="1" xfId="0" applyFont="1" applyFill="1" applyBorder="1" applyAlignment="1" applyProtection="1">
      <alignment horizontal="left" vertical="center"/>
      <protection hidden="1"/>
    </xf>
    <xf numFmtId="0" fontId="0" fillId="0" borderId="1" xfId="0" applyFill="1" applyBorder="1" applyAlignment="1" applyProtection="1">
      <alignment vertical="center"/>
      <protection hidden="1"/>
    </xf>
    <xf numFmtId="0" fontId="17" fillId="0" borderId="42" xfId="0" applyFont="1" applyBorder="1" applyAlignment="1" applyProtection="1">
      <alignment horizontal="right" vertical="center" wrapText="1"/>
    </xf>
    <xf numFmtId="0" fontId="17" fillId="0" borderId="43" xfId="0" applyFont="1" applyBorder="1" applyAlignment="1" applyProtection="1">
      <alignment horizontal="right" vertical="center" wrapText="1"/>
    </xf>
    <xf numFmtId="0" fontId="17" fillId="0" borderId="44" xfId="0" applyFont="1" applyBorder="1" applyAlignment="1" applyProtection="1">
      <alignment horizontal="right" vertical="center" wrapText="1"/>
    </xf>
    <xf numFmtId="0" fontId="23" fillId="0" borderId="39" xfId="0" applyFont="1" applyFill="1" applyBorder="1" applyAlignment="1" applyProtection="1">
      <alignment horizontal="left" vertical="center"/>
      <protection hidden="1"/>
    </xf>
    <xf numFmtId="0" fontId="0" fillId="0" borderId="39" xfId="0" applyFill="1" applyBorder="1" applyAlignment="1" applyProtection="1">
      <alignment vertical="center"/>
      <protection hidden="1"/>
    </xf>
    <xf numFmtId="0" fontId="40" fillId="0" borderId="11" xfId="0" applyFont="1" applyBorder="1" applyProtection="1">
      <protection locked="0"/>
    </xf>
    <xf numFmtId="0" fontId="40" fillId="0" borderId="12" xfId="0" applyFont="1" applyBorder="1" applyProtection="1">
      <protection locked="0"/>
    </xf>
    <xf numFmtId="0" fontId="40" fillId="0" borderId="13" xfId="0" applyFont="1" applyBorder="1" applyProtection="1">
      <protection locked="0"/>
    </xf>
    <xf numFmtId="0" fontId="25" fillId="0" borderId="5" xfId="0" applyFont="1" applyFill="1" applyBorder="1" applyAlignment="1" applyProtection="1">
      <alignment horizontal="left" vertical="center"/>
      <protection hidden="1"/>
    </xf>
    <xf numFmtId="0" fontId="0" fillId="0" borderId="33" xfId="0" applyFill="1" applyBorder="1" applyAlignment="1" applyProtection="1">
      <alignment vertical="center"/>
      <protection hidden="1"/>
    </xf>
    <xf numFmtId="0" fontId="0" fillId="0" borderId="25" xfId="0" applyFill="1" applyBorder="1" applyAlignment="1" applyProtection="1">
      <alignment vertical="center"/>
      <protection hidden="1"/>
    </xf>
    <xf numFmtId="0" fontId="17" fillId="0" borderId="1" xfId="0" applyFont="1" applyBorder="1" applyAlignment="1" applyProtection="1">
      <alignment horizontal="right"/>
    </xf>
    <xf numFmtId="0" fontId="0" fillId="0" borderId="1" xfId="0" applyBorder="1" applyProtection="1"/>
    <xf numFmtId="0" fontId="6" fillId="0" borderId="1" xfId="0" applyFont="1" applyFill="1" applyBorder="1" applyAlignment="1" applyProtection="1">
      <alignment horizontal="left"/>
    </xf>
    <xf numFmtId="0" fontId="0" fillId="0" borderId="1" xfId="0" applyFill="1" applyBorder="1" applyAlignment="1" applyProtection="1">
      <alignment horizontal="left"/>
    </xf>
    <xf numFmtId="0" fontId="24" fillId="0" borderId="1" xfId="0" applyFont="1" applyFill="1" applyBorder="1" applyAlignment="1" applyProtection="1">
      <alignment horizontal="left" vertical="center"/>
    </xf>
    <xf numFmtId="0" fontId="0" fillId="0" borderId="1" xfId="0" applyFill="1" applyBorder="1" applyProtection="1"/>
    <xf numFmtId="0" fontId="17" fillId="0" borderId="34" xfId="0" applyFont="1" applyBorder="1" applyAlignment="1" applyProtection="1">
      <alignment horizontal="right" vertical="center" wrapText="1"/>
    </xf>
    <xf numFmtId="0" fontId="17" fillId="0" borderId="35" xfId="0" applyFont="1" applyBorder="1" applyAlignment="1" applyProtection="1">
      <alignment horizontal="right" vertical="center" wrapText="1"/>
    </xf>
    <xf numFmtId="0" fontId="17" fillId="0" borderId="36" xfId="0" applyFont="1" applyBorder="1" applyAlignment="1" applyProtection="1">
      <alignment horizontal="right" vertical="center" wrapText="1"/>
    </xf>
    <xf numFmtId="0" fontId="23" fillId="0" borderId="32" xfId="0" applyFont="1" applyFill="1" applyBorder="1" applyAlignment="1" applyProtection="1">
      <alignment horizontal="left" vertical="center"/>
      <protection hidden="1"/>
    </xf>
    <xf numFmtId="0" fontId="0" fillId="0" borderId="32" xfId="0" applyFill="1" applyBorder="1" applyAlignment="1" applyProtection="1">
      <alignment vertical="center"/>
      <protection hidden="1"/>
    </xf>
    <xf numFmtId="0" fontId="17" fillId="0" borderId="1" xfId="0" applyFont="1" applyBorder="1" applyAlignment="1" applyProtection="1">
      <alignment horizontal="right" vertical="center"/>
    </xf>
    <xf numFmtId="0" fontId="21" fillId="0" borderId="4" xfId="0" applyFont="1" applyBorder="1" applyAlignment="1" applyProtection="1">
      <alignment horizontal="center" wrapText="1"/>
    </xf>
    <xf numFmtId="0" fontId="21" fillId="0" borderId="9" xfId="0" applyFont="1" applyBorder="1" applyAlignment="1" applyProtection="1">
      <alignment horizontal="center" wrapText="1"/>
    </xf>
    <xf numFmtId="0" fontId="21" fillId="0" borderId="6" xfId="0" applyFont="1" applyBorder="1" applyAlignment="1" applyProtection="1">
      <alignment horizontal="center" wrapText="1"/>
    </xf>
    <xf numFmtId="0" fontId="40" fillId="0" borderId="11" xfId="0" applyFont="1" applyBorder="1" applyProtection="1"/>
    <xf numFmtId="0" fontId="40" fillId="0" borderId="12" xfId="0" applyFont="1" applyBorder="1" applyProtection="1"/>
    <xf numFmtId="0" fontId="40" fillId="0" borderId="13" xfId="0" applyFont="1" applyBorder="1" applyProtection="1"/>
    <xf numFmtId="0" fontId="24" fillId="0" borderId="1" xfId="0" applyFont="1" applyFill="1" applyBorder="1" applyAlignment="1" applyProtection="1">
      <alignment horizontal="left" vertical="center"/>
      <protection hidden="1"/>
    </xf>
    <xf numFmtId="0" fontId="0" fillId="0" borderId="1" xfId="0" applyFill="1" applyBorder="1" applyProtection="1">
      <protection hidden="1"/>
    </xf>
    <xf numFmtId="0" fontId="6" fillId="0" borderId="1" xfId="0" applyFont="1" applyFill="1" applyBorder="1" applyAlignment="1" applyProtection="1">
      <alignment horizontal="left"/>
      <protection hidden="1"/>
    </xf>
    <xf numFmtId="0" fontId="0" fillId="0" borderId="1" xfId="0" applyFill="1" applyBorder="1" applyAlignment="1" applyProtection="1">
      <alignment horizontal="left"/>
      <protection hidden="1"/>
    </xf>
    <xf numFmtId="0" fontId="21" fillId="0" borderId="4" xfId="0" applyFont="1" applyBorder="1" applyAlignment="1" applyProtection="1">
      <alignment horizontal="center" wrapText="1"/>
      <protection hidden="1"/>
    </xf>
    <xf numFmtId="0" fontId="21" fillId="0" borderId="9" xfId="0" applyFont="1" applyBorder="1" applyAlignment="1" applyProtection="1">
      <alignment horizontal="center" wrapText="1"/>
      <protection hidden="1"/>
    </xf>
    <xf numFmtId="0" fontId="21" fillId="0" borderId="6" xfId="0" applyFont="1" applyBorder="1" applyAlignment="1" applyProtection="1">
      <alignment horizontal="center" wrapText="1"/>
      <protection hidden="1"/>
    </xf>
    <xf numFmtId="0" fontId="40" fillId="0" borderId="11" xfId="0" applyFont="1" applyBorder="1" applyProtection="1">
      <protection hidden="1"/>
    </xf>
    <xf numFmtId="0" fontId="40" fillId="0" borderId="12" xfId="0" applyFont="1" applyBorder="1" applyProtection="1">
      <protection hidden="1"/>
    </xf>
    <xf numFmtId="0" fontId="40" fillId="0" borderId="13" xfId="0" applyFont="1" applyBorder="1" applyProtection="1">
      <protection hidden="1"/>
    </xf>
    <xf numFmtId="0" fontId="21" fillId="0" borderId="22" xfId="0" applyFont="1" applyBorder="1" applyAlignment="1" applyProtection="1">
      <alignment horizontal="center" wrapText="1"/>
      <protection hidden="1"/>
    </xf>
    <xf numFmtId="0" fontId="21" fillId="0" borderId="26" xfId="0" applyFont="1" applyBorder="1" applyAlignment="1" applyProtection="1">
      <alignment horizontal="center" wrapText="1"/>
      <protection hidden="1"/>
    </xf>
    <xf numFmtId="0" fontId="21" fillId="0" borderId="19" xfId="0" applyFont="1" applyBorder="1" applyAlignment="1" applyProtection="1">
      <alignment horizontal="center" wrapText="1"/>
      <protection hidden="1"/>
    </xf>
    <xf numFmtId="0" fontId="23" fillId="0" borderId="39" xfId="0" applyFont="1" applyBorder="1" applyAlignment="1" applyProtection="1">
      <alignment horizontal="left" vertical="center"/>
      <protection hidden="1"/>
    </xf>
    <xf numFmtId="0" fontId="0" fillId="0" borderId="39" xfId="0" applyBorder="1" applyAlignment="1" applyProtection="1">
      <alignment vertical="center"/>
      <protection hidden="1"/>
    </xf>
    <xf numFmtId="0" fontId="22" fillId="0" borderId="17" xfId="0" applyFont="1" applyBorder="1" applyAlignment="1" applyProtection="1">
      <alignment horizontal="left" vertical="top" wrapText="1"/>
      <protection hidden="1"/>
    </xf>
    <xf numFmtId="0" fontId="17" fillId="0" borderId="0" xfId="0" applyFont="1" applyAlignment="1" applyProtection="1">
      <alignment wrapText="1"/>
      <protection hidden="1"/>
    </xf>
    <xf numFmtId="0" fontId="17" fillId="0" borderId="18" xfId="0" applyFont="1" applyBorder="1" applyAlignment="1" applyProtection="1">
      <alignment wrapText="1"/>
      <protection hidden="1"/>
    </xf>
    <xf numFmtId="0" fontId="17" fillId="0" borderId="17" xfId="0" applyFont="1" applyBorder="1" applyAlignment="1" applyProtection="1">
      <alignment wrapText="1"/>
      <protection hidden="1"/>
    </xf>
    <xf numFmtId="0" fontId="17" fillId="0" borderId="34" xfId="0" applyFont="1" applyBorder="1" applyAlignment="1" applyProtection="1">
      <alignment horizontal="right" vertical="center" wrapText="1"/>
      <protection hidden="1"/>
    </xf>
    <xf numFmtId="0" fontId="17" fillId="0" borderId="35" xfId="0" applyFont="1" applyBorder="1" applyAlignment="1" applyProtection="1">
      <alignment horizontal="right" vertical="center" wrapText="1"/>
      <protection hidden="1"/>
    </xf>
    <xf numFmtId="0" fontId="17" fillId="0" borderId="36" xfId="0" applyFont="1" applyBorder="1" applyAlignment="1" applyProtection="1">
      <alignment horizontal="right" vertical="center" wrapText="1"/>
      <protection hidden="1"/>
    </xf>
    <xf numFmtId="0" fontId="23" fillId="0" borderId="32" xfId="0" applyFont="1" applyBorder="1" applyAlignment="1" applyProtection="1">
      <alignment horizontal="left" vertical="center"/>
      <protection hidden="1"/>
    </xf>
    <xf numFmtId="0" fontId="0" fillId="0" borderId="32" xfId="0" applyBorder="1" applyAlignment="1" applyProtection="1">
      <alignment vertical="center"/>
      <protection hidden="1"/>
    </xf>
    <xf numFmtId="0" fontId="17" fillId="0" borderId="37" xfId="0" applyFont="1" applyBorder="1" applyAlignment="1" applyProtection="1">
      <alignment horizontal="right" vertical="center" wrapText="1"/>
      <protection hidden="1"/>
    </xf>
    <xf numFmtId="0" fontId="17" fillId="0" borderId="33" xfId="0" applyFont="1" applyBorder="1" applyAlignment="1" applyProtection="1">
      <alignment horizontal="right" vertical="center" wrapText="1"/>
      <protection hidden="1"/>
    </xf>
    <xf numFmtId="0" fontId="17" fillId="0" borderId="25" xfId="0" applyFont="1" applyBorder="1" applyAlignment="1" applyProtection="1">
      <alignment horizontal="right" vertical="center" wrapText="1"/>
      <protection hidden="1"/>
    </xf>
    <xf numFmtId="0" fontId="23" fillId="0" borderId="1" xfId="0" applyFont="1" applyBorder="1" applyAlignment="1" applyProtection="1">
      <alignment horizontal="left" vertical="center"/>
      <protection hidden="1"/>
    </xf>
    <xf numFmtId="0" fontId="0" fillId="0" borderId="1" xfId="0" applyBorder="1" applyAlignment="1" applyProtection="1">
      <alignment vertical="center"/>
      <protection hidden="1"/>
    </xf>
    <xf numFmtId="0" fontId="17" fillId="0" borderId="1" xfId="0" applyFont="1" applyBorder="1" applyAlignment="1" applyProtection="1">
      <alignment horizontal="right" vertical="center"/>
      <protection hidden="1"/>
    </xf>
    <xf numFmtId="0" fontId="0" fillId="0" borderId="1" xfId="0" applyBorder="1" applyProtection="1">
      <protection hidden="1"/>
    </xf>
    <xf numFmtId="0" fontId="24" fillId="0" borderId="1" xfId="0" applyFont="1" applyBorder="1" applyAlignment="1" applyProtection="1">
      <alignment horizontal="left" vertical="center"/>
      <protection hidden="1"/>
    </xf>
    <xf numFmtId="0" fontId="25" fillId="0" borderId="5" xfId="0" applyFont="1" applyBorder="1" applyAlignment="1" applyProtection="1">
      <alignment horizontal="left" vertical="center"/>
      <protection hidden="1"/>
    </xf>
    <xf numFmtId="0" fontId="0" fillId="0" borderId="33" xfId="0" applyBorder="1" applyAlignment="1" applyProtection="1">
      <alignment vertical="center"/>
      <protection hidden="1"/>
    </xf>
    <xf numFmtId="0" fontId="0" fillId="0" borderId="25" xfId="0" applyBorder="1" applyAlignment="1" applyProtection="1">
      <alignment vertical="center"/>
      <protection hidden="1"/>
    </xf>
    <xf numFmtId="0" fontId="17" fillId="0" borderId="1" xfId="0" applyFont="1" applyBorder="1" applyAlignment="1" applyProtection="1">
      <alignment horizontal="right"/>
      <protection hidden="1"/>
    </xf>
    <xf numFmtId="0" fontId="6" fillId="0" borderId="1" xfId="0" applyFont="1" applyBorder="1" applyAlignment="1" applyProtection="1">
      <alignment horizontal="left"/>
      <protection hidden="1"/>
    </xf>
    <xf numFmtId="0" fontId="0" fillId="0" borderId="1" xfId="0" applyBorder="1" applyAlignment="1" applyProtection="1">
      <alignment horizontal="left"/>
      <protection hidden="1"/>
    </xf>
    <xf numFmtId="0" fontId="17" fillId="0" borderId="42" xfId="0" applyFont="1" applyBorder="1" applyAlignment="1" applyProtection="1">
      <alignment horizontal="right" vertical="center" wrapText="1"/>
      <protection hidden="1"/>
    </xf>
    <xf numFmtId="0" fontId="17" fillId="0" borderId="43" xfId="0" applyFont="1" applyBorder="1" applyAlignment="1" applyProtection="1">
      <alignment horizontal="right" vertical="center" wrapText="1"/>
      <protection hidden="1"/>
    </xf>
    <xf numFmtId="0" fontId="17" fillId="0" borderId="44" xfId="0" applyFont="1" applyBorder="1" applyAlignment="1" applyProtection="1">
      <alignment horizontal="right" vertical="center" wrapText="1"/>
      <protection hidden="1"/>
    </xf>
    <xf numFmtId="0" fontId="21" fillId="0" borderId="4" xfId="0" applyFont="1" applyBorder="1" applyAlignment="1" applyProtection="1">
      <alignment horizontal="center" wrapText="1"/>
      <protection locked="0"/>
    </xf>
    <xf numFmtId="0" fontId="21" fillId="0" borderId="9" xfId="0" applyFont="1" applyBorder="1" applyAlignment="1" applyProtection="1">
      <alignment horizontal="center" wrapText="1"/>
      <protection locked="0"/>
    </xf>
    <xf numFmtId="0" fontId="21" fillId="0" borderId="6" xfId="0" applyFont="1" applyBorder="1" applyAlignment="1" applyProtection="1">
      <alignment horizontal="center" wrapText="1"/>
      <protection locked="0"/>
    </xf>
    <xf numFmtId="0" fontId="40" fillId="0" borderId="17" xfId="0" applyFont="1" applyBorder="1" applyProtection="1">
      <protection hidden="1"/>
    </xf>
    <xf numFmtId="0" fontId="40" fillId="0" borderId="0" xfId="0" applyFont="1" applyProtection="1">
      <protection hidden="1"/>
    </xf>
    <xf numFmtId="0" fontId="40" fillId="0" borderId="18" xfId="0" applyFont="1" applyBorder="1" applyProtection="1">
      <protection hidden="1"/>
    </xf>
    <xf numFmtId="0" fontId="17" fillId="0" borderId="34" xfId="0" applyFont="1" applyBorder="1" applyAlignment="1" applyProtection="1">
      <alignment horizontal="right" vertical="center"/>
      <protection hidden="1"/>
    </xf>
    <xf numFmtId="0" fontId="17" fillId="0" borderId="35" xfId="0" applyFont="1" applyBorder="1" applyAlignment="1" applyProtection="1">
      <alignment horizontal="right" vertical="center"/>
      <protection hidden="1"/>
    </xf>
    <xf numFmtId="0" fontId="17" fillId="0" borderId="36" xfId="0" applyFont="1" applyBorder="1" applyAlignment="1" applyProtection="1">
      <alignment horizontal="right" vertical="center"/>
      <protection hidden="1"/>
    </xf>
    <xf numFmtId="0" fontId="17" fillId="0" borderId="37" xfId="0" applyFont="1" applyBorder="1" applyAlignment="1" applyProtection="1">
      <alignment horizontal="right" vertical="center"/>
      <protection hidden="1"/>
    </xf>
    <xf numFmtId="0" fontId="17" fillId="0" borderId="33" xfId="0" applyFont="1" applyBorder="1" applyAlignment="1" applyProtection="1">
      <alignment horizontal="right" vertical="center"/>
      <protection hidden="1"/>
    </xf>
    <xf numFmtId="0" fontId="17" fillId="0" borderId="25" xfId="0" applyFont="1" applyBorder="1" applyAlignment="1" applyProtection="1">
      <alignment horizontal="right" vertical="center"/>
      <protection hidden="1"/>
    </xf>
    <xf numFmtId="0" fontId="23" fillId="0" borderId="38" xfId="0" applyFont="1" applyBorder="1" applyAlignment="1" applyProtection="1">
      <alignment horizontal="left" vertical="center"/>
      <protection hidden="1"/>
    </xf>
    <xf numFmtId="0" fontId="23" fillId="0" borderId="36" xfId="0" applyFont="1" applyBorder="1" applyAlignment="1" applyProtection="1">
      <alignment horizontal="left" vertical="center"/>
      <protection hidden="1"/>
    </xf>
    <xf numFmtId="0" fontId="23" fillId="0" borderId="5" xfId="0" applyFont="1" applyBorder="1" applyAlignment="1" applyProtection="1">
      <alignment horizontal="left" vertical="center"/>
      <protection hidden="1"/>
    </xf>
    <xf numFmtId="0" fontId="23" fillId="0" borderId="25" xfId="0" applyFont="1" applyBorder="1" applyAlignment="1" applyProtection="1">
      <alignment horizontal="left" vertical="center"/>
      <protection hidden="1"/>
    </xf>
    <xf numFmtId="0" fontId="36" fillId="0" borderId="8" xfId="0" applyFont="1" applyBorder="1" applyAlignment="1" applyProtection="1">
      <alignment horizontal="center" vertical="center" wrapText="1"/>
      <protection hidden="1"/>
    </xf>
    <xf numFmtId="0" fontId="37" fillId="0" borderId="0" xfId="0" applyFont="1" applyBorder="1" applyAlignment="1" applyProtection="1">
      <alignment horizontal="center" vertical="center" wrapText="1"/>
      <protection hidden="1"/>
    </xf>
    <xf numFmtId="0" fontId="17" fillId="0" borderId="0" xfId="0" applyFont="1" applyBorder="1" applyAlignment="1" applyProtection="1">
      <alignment horizontal="right"/>
      <protection hidden="1"/>
    </xf>
    <xf numFmtId="0" fontId="0" fillId="0" borderId="0" xfId="0" applyBorder="1" applyProtection="1">
      <protection hidden="1"/>
    </xf>
    <xf numFmtId="0" fontId="36" fillId="7" borderId="5" xfId="0" applyFont="1" applyFill="1" applyBorder="1" applyAlignment="1" applyProtection="1">
      <alignment horizontal="center" vertical="center" wrapText="1"/>
      <protection hidden="1"/>
    </xf>
    <xf numFmtId="0" fontId="37" fillId="14" borderId="33" xfId="0" applyFont="1" applyFill="1" applyBorder="1" applyAlignment="1" applyProtection="1">
      <alignment horizontal="center" vertical="center" wrapText="1"/>
      <protection hidden="1"/>
    </xf>
    <xf numFmtId="0" fontId="37" fillId="14" borderId="25" xfId="0" applyFont="1" applyFill="1" applyBorder="1" applyAlignment="1" applyProtection="1">
      <alignment horizontal="center" vertical="center" wrapText="1"/>
      <protection hidden="1"/>
    </xf>
    <xf numFmtId="0" fontId="36" fillId="12" borderId="5" xfId="0" applyFont="1" applyFill="1" applyBorder="1" applyAlignment="1" applyProtection="1">
      <alignment horizontal="center" vertical="center" wrapText="1"/>
      <protection hidden="1"/>
    </xf>
    <xf numFmtId="0" fontId="37" fillId="13" borderId="33" xfId="0" applyFont="1" applyFill="1" applyBorder="1" applyAlignment="1" applyProtection="1">
      <alignment horizontal="center" vertical="center" wrapText="1"/>
      <protection hidden="1"/>
    </xf>
    <xf numFmtId="0" fontId="37" fillId="13" borderId="25" xfId="0" applyFont="1" applyFill="1" applyBorder="1" applyAlignment="1" applyProtection="1">
      <alignment horizontal="center" vertical="center" wrapText="1"/>
      <protection hidden="1"/>
    </xf>
    <xf numFmtId="0" fontId="17" fillId="0" borderId="42" xfId="0" applyFont="1" applyBorder="1" applyAlignment="1" applyProtection="1">
      <alignment horizontal="right" vertical="center"/>
      <protection hidden="1"/>
    </xf>
    <xf numFmtId="0" fontId="17" fillId="0" borderId="43" xfId="0" applyFont="1" applyBorder="1" applyAlignment="1" applyProtection="1">
      <alignment horizontal="right" vertical="center"/>
      <protection hidden="1"/>
    </xf>
    <xf numFmtId="0" fontId="17" fillId="0" borderId="44" xfId="0" applyFont="1" applyBorder="1" applyAlignment="1" applyProtection="1">
      <alignment horizontal="right" vertical="center"/>
      <protection hidden="1"/>
    </xf>
    <xf numFmtId="0" fontId="24" fillId="0" borderId="5" xfId="0" applyFont="1" applyBorder="1" applyAlignment="1" applyProtection="1">
      <alignment horizontal="left" vertical="center"/>
      <protection hidden="1"/>
    </xf>
    <xf numFmtId="0" fontId="24" fillId="0" borderId="25" xfId="0" applyFont="1" applyBorder="1" applyAlignment="1" applyProtection="1">
      <alignment horizontal="left" vertical="center"/>
      <protection hidden="1"/>
    </xf>
    <xf numFmtId="0" fontId="23" fillId="0" borderId="40" xfId="0" applyFont="1" applyBorder="1" applyAlignment="1" applyProtection="1">
      <alignment horizontal="left" vertical="center"/>
      <protection hidden="1"/>
    </xf>
    <xf numFmtId="0" fontId="23" fillId="0" borderId="44" xfId="0" applyFont="1" applyBorder="1" applyAlignment="1" applyProtection="1">
      <alignment horizontal="left" vertical="center"/>
      <protection hidden="1"/>
    </xf>
    <xf numFmtId="0" fontId="6" fillId="0" borderId="0" xfId="0" applyFont="1" applyBorder="1" applyAlignment="1" applyProtection="1">
      <alignment horizontal="left"/>
      <protection hidden="1"/>
    </xf>
    <xf numFmtId="0" fontId="0" fillId="0" borderId="0" xfId="0" applyBorder="1" applyAlignment="1" applyProtection="1">
      <alignment horizontal="left"/>
      <protection hidden="1"/>
    </xf>
    <xf numFmtId="0" fontId="11" fillId="0" borderId="1" xfId="0" applyFont="1" applyBorder="1" applyAlignment="1">
      <alignment horizontal="center"/>
    </xf>
    <xf numFmtId="167" fontId="17" fillId="0" borderId="1" xfId="0" applyNumberFormat="1" applyFont="1" applyBorder="1" applyAlignment="1">
      <alignment horizontal="center"/>
    </xf>
  </cellXfs>
  <cellStyles count="2">
    <cellStyle name="Prozent" xfId="1" builtinId="5"/>
    <cellStyle name="Standard" xfId="0" builtinId="0"/>
  </cellStyles>
  <dxfs count="315">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indexed="26"/>
          <bgColor indexed="26"/>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ont>
        <color rgb="FFFF0000"/>
      </font>
      <fill>
        <patternFill>
          <bgColor theme="5" tint="0.79998168889431442"/>
        </patternFill>
      </fill>
    </dxf>
    <dxf>
      <fill>
        <patternFill patternType="solid">
          <fgColor theme="8" tint="0.79998168889431442"/>
          <bgColor theme="8" tint="0.79998168889431442"/>
        </patternFill>
      </fill>
    </dxf>
    <dxf>
      <fill>
        <patternFill patternType="solid">
          <fgColor indexed="26"/>
          <bgColor indexed="26"/>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ont>
        <color rgb="FFFF0000"/>
      </font>
      <fill>
        <patternFill>
          <bgColor theme="5" tint="0.79998168889431442"/>
        </patternFill>
      </fill>
    </dxf>
    <dxf>
      <fill>
        <patternFill patternType="solid">
          <fgColor theme="8" tint="0.79998168889431442"/>
          <bgColor theme="8" tint="0.79998168889431442"/>
        </patternFill>
      </fill>
    </dxf>
    <dxf>
      <fill>
        <patternFill patternType="solid">
          <fgColor indexed="26"/>
          <bgColor indexed="26"/>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ont>
        <color rgb="FFFF0000"/>
      </font>
      <fill>
        <patternFill>
          <bgColor theme="5" tint="0.79998168889431442"/>
        </patternFill>
      </fill>
    </dxf>
    <dxf>
      <fill>
        <patternFill patternType="solid">
          <fgColor theme="8" tint="0.79998168889431442"/>
          <bgColor theme="8" tint="0.79998168889431442"/>
        </patternFill>
      </fill>
    </dxf>
    <dxf>
      <fill>
        <patternFill patternType="solid">
          <fgColor indexed="26"/>
          <bgColor indexed="26"/>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ont>
        <color rgb="FFFF0000"/>
      </font>
      <fill>
        <patternFill>
          <bgColor theme="5" tint="0.79998168889431442"/>
        </patternFill>
      </fill>
    </dxf>
    <dxf>
      <fill>
        <patternFill patternType="solid">
          <fgColor theme="8" tint="0.79998168889431442"/>
          <bgColor theme="8" tint="0.79998168889431442"/>
        </patternFill>
      </fill>
    </dxf>
    <dxf>
      <fill>
        <patternFill patternType="solid">
          <fgColor indexed="26"/>
          <bgColor indexed="26"/>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ont>
        <color rgb="FFFF0000"/>
      </font>
      <fill>
        <patternFill>
          <bgColor theme="5" tint="0.79998168889431442"/>
        </patternFill>
      </fill>
    </dxf>
    <dxf>
      <fill>
        <patternFill patternType="solid">
          <fgColor theme="8" tint="0.79998168889431442"/>
          <bgColor theme="8" tint="0.79998168889431442"/>
        </patternFill>
      </fill>
    </dxf>
    <dxf>
      <fill>
        <patternFill patternType="solid">
          <fgColor indexed="26"/>
          <bgColor indexed="26"/>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ont>
        <color rgb="FFFF0000"/>
      </font>
      <fill>
        <patternFill>
          <bgColor theme="5" tint="0.79998168889431442"/>
        </patternFill>
      </fill>
    </dxf>
    <dxf>
      <fill>
        <patternFill patternType="solid">
          <fgColor theme="8" tint="0.79998168889431442"/>
          <bgColor theme="8" tint="0.79998168889431442"/>
        </patternFill>
      </fill>
    </dxf>
    <dxf>
      <fill>
        <patternFill patternType="solid">
          <fgColor indexed="26"/>
          <bgColor indexed="26"/>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ont>
        <color rgb="FFFF0000"/>
      </font>
      <fill>
        <patternFill>
          <bgColor theme="5" tint="0.79998168889431442"/>
        </patternFill>
      </fill>
    </dxf>
    <dxf>
      <fill>
        <patternFill patternType="solid">
          <fgColor theme="8" tint="0.79998168889431442"/>
          <bgColor theme="8" tint="0.79998168889431442"/>
        </patternFill>
      </fill>
    </dxf>
    <dxf>
      <fill>
        <patternFill patternType="solid">
          <fgColor indexed="26"/>
          <bgColor indexed="26"/>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ont>
        <color rgb="FFFF0000"/>
      </font>
      <fill>
        <patternFill>
          <bgColor theme="5"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indexed="26"/>
          <bgColor indexed="26"/>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ont>
        <color rgb="FFFF0000"/>
      </font>
      <fill>
        <patternFill>
          <bgColor theme="5" tint="0.79998168889431442"/>
        </patternFill>
      </fill>
    </dxf>
    <dxf>
      <fill>
        <patternFill patternType="solid">
          <fgColor theme="8" tint="0.79998168889431442"/>
          <bgColor theme="8" tint="0.79998168889431442"/>
        </patternFill>
      </fill>
    </dxf>
    <dxf>
      <fill>
        <patternFill patternType="solid">
          <fgColor indexed="26"/>
          <bgColor indexed="26"/>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ont>
        <color rgb="FFFF0000"/>
      </font>
      <fill>
        <patternFill>
          <bgColor theme="5"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indexed="26"/>
          <bgColor indexed="26"/>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ont>
        <color rgb="FFFF0000"/>
      </font>
      <fill>
        <patternFill>
          <bgColor theme="5" tint="0.79998168889431442"/>
        </patternFill>
      </fill>
    </dxf>
    <dxf>
      <fill>
        <patternFill patternType="solid">
          <fgColor theme="8" tint="0.79998168889431442"/>
          <bgColor theme="8" tint="0.79998168889431442"/>
        </patternFill>
      </fill>
    </dxf>
    <dxf>
      <fill>
        <patternFill patternType="solid">
          <fgColor indexed="26"/>
          <bgColor indexed="26"/>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ont>
        <color rgb="FFFF0000"/>
      </font>
      <fill>
        <patternFill>
          <bgColor theme="5" tint="0.79998168889431442"/>
        </patternFill>
      </fill>
    </dxf>
    <dxf>
      <fill>
        <patternFill patternType="solid">
          <fgColor theme="8" tint="0.79998168889431442"/>
          <bgColor theme="8" tint="0.79998168889431442"/>
        </patternFill>
      </fill>
    </dxf>
    <dxf>
      <fill>
        <patternFill patternType="solid">
          <fgColor indexed="26"/>
          <bgColor indexed="26"/>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ont>
        <color rgb="FFFF0000"/>
      </font>
      <fill>
        <patternFill>
          <bgColor theme="5" tint="0.79998168889431442"/>
        </patternFill>
      </fill>
    </dxf>
    <dxf>
      <fill>
        <patternFill patternType="solid">
          <fgColor theme="8" tint="0.79998168889431442"/>
          <bgColor theme="8" tint="0.79998168889431442"/>
        </patternFill>
      </fill>
    </dxf>
    <dxf>
      <font>
        <color theme="8" tint="-0.24994659260841701"/>
      </font>
      <fill>
        <patternFill patternType="none"/>
      </fill>
    </dxf>
    <dxf>
      <font>
        <color indexed="2"/>
      </font>
    </dxf>
  </dxfs>
  <tableStyles count="0" defaultTableStyle="TableStyleMedium2" defaultPivotStyle="PivotStyleLight16"/>
  <colors>
    <mruColors>
      <color rgb="FFFFFFCC"/>
      <color rgb="FFFF99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85726</xdr:colOff>
      <xdr:row>0</xdr:row>
      <xdr:rowOff>38100</xdr:rowOff>
    </xdr:from>
    <xdr:to>
      <xdr:col>4</xdr:col>
      <xdr:colOff>828676</xdr:colOff>
      <xdr:row>1</xdr:row>
      <xdr:rowOff>7827</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495926" y="38100"/>
          <a:ext cx="742950" cy="265002"/>
        </a:xfrm>
        <a:prstGeom prst="rect">
          <a:avLst/>
        </a:prstGeom>
      </xdr:spPr>
    </xdr:pic>
    <xdr:clientData/>
  </xdr:twoCellAnchor>
  <xdr:twoCellAnchor>
    <xdr:from>
      <xdr:col>6</xdr:col>
      <xdr:colOff>104775</xdr:colOff>
      <xdr:row>36</xdr:row>
      <xdr:rowOff>9526</xdr:rowOff>
    </xdr:from>
    <xdr:to>
      <xdr:col>9</xdr:col>
      <xdr:colOff>200025</xdr:colOff>
      <xdr:row>43</xdr:row>
      <xdr:rowOff>9526</xdr:rowOff>
    </xdr:to>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7343775" y="6629401"/>
          <a:ext cx="2381250" cy="133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t>Explanations:</a:t>
          </a:r>
        </a:p>
        <a:p>
          <a:r>
            <a:rPr lang="de-DE" sz="1100"/>
            <a:t>- </a:t>
          </a:r>
          <a:r>
            <a:rPr lang="de-DE" sz="1100" u="sng"/>
            <a:t>Start</a:t>
          </a:r>
          <a:r>
            <a:rPr lang="de-DE" sz="1100" u="sng" baseline="0"/>
            <a:t> month &amp; end month: </a:t>
          </a:r>
          <a:r>
            <a:rPr lang="de-DE" sz="1100" baseline="0"/>
            <a:t>fill in only numbers, no dates. (If a WP starts at the first project month fill in 1, etc.)</a:t>
          </a:r>
        </a:p>
        <a:p>
          <a:endParaRPr lang="de-DE" sz="1100" baseline="0"/>
        </a:p>
        <a:p>
          <a:r>
            <a:rPr lang="de-DE" sz="1100" baseline="0"/>
            <a:t>- </a:t>
          </a:r>
          <a:r>
            <a:rPr lang="de-DE" sz="1100" u="sng" baseline="0"/>
            <a:t>involvement:</a:t>
          </a:r>
          <a:r>
            <a:rPr lang="de-DE" sz="1100" baseline="0"/>
            <a:t> please mark WPs in which you are involved with an    x </a:t>
          </a:r>
          <a:endParaRPr lang="de-DE"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31</xdr:col>
      <xdr:colOff>228600</xdr:colOff>
      <xdr:row>1</xdr:row>
      <xdr:rowOff>38100</xdr:rowOff>
    </xdr:from>
    <xdr:to>
      <xdr:col>33</xdr:col>
      <xdr:colOff>447675</xdr:colOff>
      <xdr:row>2</xdr:row>
      <xdr:rowOff>127597</xdr:rowOff>
    </xdr:to>
    <xdr:pic>
      <xdr:nvPicPr>
        <xdr:cNvPr id="4" name="Grafik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a:stretch>
          <a:fillRect/>
        </a:stretch>
      </xdr:blipFill>
      <xdr:spPr>
        <a:xfrm>
          <a:off x="10839450" y="238125"/>
          <a:ext cx="885825" cy="31809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31</xdr:col>
      <xdr:colOff>276225</xdr:colOff>
      <xdr:row>1</xdr:row>
      <xdr:rowOff>38100</xdr:rowOff>
    </xdr:from>
    <xdr:to>
      <xdr:col>34</xdr:col>
      <xdr:colOff>19050</xdr:colOff>
      <xdr:row>2</xdr:row>
      <xdr:rowOff>127597</xdr:rowOff>
    </xdr:to>
    <xdr:pic>
      <xdr:nvPicPr>
        <xdr:cNvPr id="4" name="Grafik 3">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1"/>
        <a:stretch>
          <a:fillRect/>
        </a:stretch>
      </xdr:blipFill>
      <xdr:spPr>
        <a:xfrm>
          <a:off x="12268200" y="238125"/>
          <a:ext cx="885825" cy="31809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31</xdr:col>
      <xdr:colOff>276225</xdr:colOff>
      <xdr:row>1</xdr:row>
      <xdr:rowOff>38100</xdr:rowOff>
    </xdr:from>
    <xdr:to>
      <xdr:col>33</xdr:col>
      <xdr:colOff>457200</xdr:colOff>
      <xdr:row>2</xdr:row>
      <xdr:rowOff>127597</xdr:rowOff>
    </xdr:to>
    <xdr:pic>
      <xdr:nvPicPr>
        <xdr:cNvPr id="4" name="Grafik 3">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1"/>
        <a:stretch>
          <a:fillRect/>
        </a:stretch>
      </xdr:blipFill>
      <xdr:spPr>
        <a:xfrm>
          <a:off x="12268200" y="238125"/>
          <a:ext cx="885825" cy="31809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31</xdr:col>
      <xdr:colOff>276225</xdr:colOff>
      <xdr:row>1</xdr:row>
      <xdr:rowOff>38100</xdr:rowOff>
    </xdr:from>
    <xdr:to>
      <xdr:col>33</xdr:col>
      <xdr:colOff>457200</xdr:colOff>
      <xdr:row>2</xdr:row>
      <xdr:rowOff>127597</xdr:rowOff>
    </xdr:to>
    <xdr:pic>
      <xdr:nvPicPr>
        <xdr:cNvPr id="5" name="Grafik 4">
          <a:extLst>
            <a:ext uri="{FF2B5EF4-FFF2-40B4-BE49-F238E27FC236}">
              <a16:creationId xmlns:a16="http://schemas.microsoft.com/office/drawing/2014/main" id="{00000000-0008-0000-0D00-000005000000}"/>
            </a:ext>
          </a:extLst>
        </xdr:cNvPr>
        <xdr:cNvPicPr>
          <a:picLocks noChangeAspect="1"/>
        </xdr:cNvPicPr>
      </xdr:nvPicPr>
      <xdr:blipFill>
        <a:blip xmlns:r="http://schemas.openxmlformats.org/officeDocument/2006/relationships" r:embed="rId1"/>
        <a:stretch>
          <a:fillRect/>
        </a:stretch>
      </xdr:blipFill>
      <xdr:spPr>
        <a:xfrm>
          <a:off x="12268200" y="238125"/>
          <a:ext cx="885825" cy="31809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31</xdr:col>
      <xdr:colOff>276225</xdr:colOff>
      <xdr:row>1</xdr:row>
      <xdr:rowOff>38100</xdr:rowOff>
    </xdr:from>
    <xdr:to>
      <xdr:col>33</xdr:col>
      <xdr:colOff>457200</xdr:colOff>
      <xdr:row>2</xdr:row>
      <xdr:rowOff>127597</xdr:rowOff>
    </xdr:to>
    <xdr:pic>
      <xdr:nvPicPr>
        <xdr:cNvPr id="4" name="Grafik 3">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1"/>
        <a:stretch>
          <a:fillRect/>
        </a:stretch>
      </xdr:blipFill>
      <xdr:spPr>
        <a:xfrm>
          <a:off x="12268200" y="238125"/>
          <a:ext cx="885825" cy="31809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13</xdr:col>
      <xdr:colOff>781050</xdr:colOff>
      <xdr:row>1</xdr:row>
      <xdr:rowOff>95250</xdr:rowOff>
    </xdr:from>
    <xdr:to>
      <xdr:col>14</xdr:col>
      <xdr:colOff>781050</xdr:colOff>
      <xdr:row>2</xdr:row>
      <xdr:rowOff>118072</xdr:rowOff>
    </xdr:to>
    <xdr:pic>
      <xdr:nvPicPr>
        <xdr:cNvPr id="3" name="Grafik 2">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1"/>
        <a:stretch>
          <a:fillRect/>
        </a:stretch>
      </xdr:blipFill>
      <xdr:spPr>
        <a:xfrm>
          <a:off x="12039600" y="295275"/>
          <a:ext cx="885825" cy="3180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31</xdr:col>
      <xdr:colOff>228600</xdr:colOff>
      <xdr:row>1</xdr:row>
      <xdr:rowOff>38100</xdr:rowOff>
    </xdr:from>
    <xdr:to>
      <xdr:col>33</xdr:col>
      <xdr:colOff>447675</xdr:colOff>
      <xdr:row>2</xdr:row>
      <xdr:rowOff>127597</xdr:rowOff>
    </xdr:to>
    <xdr:pic>
      <xdr:nvPicPr>
        <xdr:cNvPr id="2" name="Grafik 1">
          <a:extLst>
            <a:ext uri="{FF2B5EF4-FFF2-40B4-BE49-F238E27FC236}">
              <a16:creationId xmlns:a16="http://schemas.microsoft.com/office/drawing/2014/main" id="{FF784341-982C-4461-AD58-D720CC002C0B}"/>
            </a:ext>
          </a:extLst>
        </xdr:cNvPr>
        <xdr:cNvPicPr>
          <a:picLocks noChangeAspect="1"/>
        </xdr:cNvPicPr>
      </xdr:nvPicPr>
      <xdr:blipFill>
        <a:blip xmlns:r="http://schemas.openxmlformats.org/officeDocument/2006/relationships" r:embed="rId1"/>
        <a:stretch>
          <a:fillRect/>
        </a:stretch>
      </xdr:blipFill>
      <xdr:spPr>
        <a:xfrm>
          <a:off x="10934700" y="228600"/>
          <a:ext cx="885825" cy="318097"/>
        </a:xfrm>
        <a:prstGeom prst="rect">
          <a:avLst/>
        </a:prstGeom>
      </xdr:spPr>
    </xdr:pic>
    <xdr:clientData/>
  </xdr:twoCellAnchor>
  <xdr:twoCellAnchor>
    <xdr:from>
      <xdr:col>10</xdr:col>
      <xdr:colOff>38100</xdr:colOff>
      <xdr:row>3</xdr:row>
      <xdr:rowOff>114300</xdr:rowOff>
    </xdr:from>
    <xdr:to>
      <xdr:col>14</xdr:col>
      <xdr:colOff>180976</xdr:colOff>
      <xdr:row>7</xdr:row>
      <xdr:rowOff>9525</xdr:rowOff>
    </xdr:to>
    <xdr:sp macro="" textlink="">
      <xdr:nvSpPr>
        <xdr:cNvPr id="3" name="Textfeld 2">
          <a:extLst>
            <a:ext uri="{FF2B5EF4-FFF2-40B4-BE49-F238E27FC236}">
              <a16:creationId xmlns:a16="http://schemas.microsoft.com/office/drawing/2014/main" id="{79FD3A2C-30F7-4F11-86F1-BBA165A5525D}"/>
            </a:ext>
          </a:extLst>
        </xdr:cNvPr>
        <xdr:cNvSpPr txBox="1"/>
      </xdr:nvSpPr>
      <xdr:spPr>
        <a:xfrm>
          <a:off x="3743325" y="714375"/>
          <a:ext cx="1476376" cy="695325"/>
        </a:xfrm>
        <a:prstGeom prst="rect">
          <a:avLst/>
        </a:prstGeom>
        <a:solidFill>
          <a:schemeClr val="accent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900">
              <a:solidFill>
                <a:schemeClr val="bg1"/>
              </a:solidFill>
            </a:rPr>
            <a:t>These cells are filled in automatically.</a:t>
          </a:r>
        </a:p>
        <a:p>
          <a:r>
            <a:rPr lang="de-DE" sz="900">
              <a:solidFill>
                <a:schemeClr val="bg1"/>
              </a:solidFill>
            </a:rPr>
            <a:t>Please complete instead the Excel sheet "Start Data"</a:t>
          </a:r>
        </a:p>
      </xdr:txBody>
    </xdr:sp>
    <xdr:clientData/>
  </xdr:twoCellAnchor>
  <xdr:twoCellAnchor>
    <xdr:from>
      <xdr:col>24</xdr:col>
      <xdr:colOff>28575</xdr:colOff>
      <xdr:row>3</xdr:row>
      <xdr:rowOff>76200</xdr:rowOff>
    </xdr:from>
    <xdr:to>
      <xdr:col>29</xdr:col>
      <xdr:colOff>142875</xdr:colOff>
      <xdr:row>6</xdr:row>
      <xdr:rowOff>171450</xdr:rowOff>
    </xdr:to>
    <xdr:sp macro="" textlink="">
      <xdr:nvSpPr>
        <xdr:cNvPr id="4" name="Textfeld 3">
          <a:extLst>
            <a:ext uri="{FF2B5EF4-FFF2-40B4-BE49-F238E27FC236}">
              <a16:creationId xmlns:a16="http://schemas.microsoft.com/office/drawing/2014/main" id="{B7B38185-A39B-4D48-B31C-71E40AA52302}"/>
            </a:ext>
          </a:extLst>
        </xdr:cNvPr>
        <xdr:cNvSpPr txBox="1"/>
      </xdr:nvSpPr>
      <xdr:spPr>
        <a:xfrm>
          <a:off x="8401050" y="676275"/>
          <a:ext cx="1781175" cy="695325"/>
        </a:xfrm>
        <a:prstGeom prst="rect">
          <a:avLst/>
        </a:prstGeom>
        <a:solidFill>
          <a:schemeClr val="accent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900">
              <a:solidFill>
                <a:schemeClr val="bg1"/>
              </a:solidFill>
            </a:rPr>
            <a:t>These cells are filled in automatically.</a:t>
          </a:r>
        </a:p>
        <a:p>
          <a:r>
            <a:rPr lang="de-DE" sz="900">
              <a:solidFill>
                <a:schemeClr val="bg1"/>
              </a:solidFill>
            </a:rPr>
            <a:t>Please complete instead the Excel sheet "Start Data"</a:t>
          </a:r>
        </a:p>
      </xdr:txBody>
    </xdr:sp>
    <xdr:clientData/>
  </xdr:twoCellAnchor>
  <xdr:twoCellAnchor>
    <xdr:from>
      <xdr:col>3</xdr:col>
      <xdr:colOff>200025</xdr:colOff>
      <xdr:row>13</xdr:row>
      <xdr:rowOff>228600</xdr:rowOff>
    </xdr:from>
    <xdr:to>
      <xdr:col>18</xdr:col>
      <xdr:colOff>152400</xdr:colOff>
      <xdr:row>18</xdr:row>
      <xdr:rowOff>85725</xdr:rowOff>
    </xdr:to>
    <xdr:sp macro="" textlink="">
      <xdr:nvSpPr>
        <xdr:cNvPr id="5" name="Textfeld 4">
          <a:extLst>
            <a:ext uri="{FF2B5EF4-FFF2-40B4-BE49-F238E27FC236}">
              <a16:creationId xmlns:a16="http://schemas.microsoft.com/office/drawing/2014/main" id="{8D5A0A3B-CF5A-432B-B614-E3BB01F907EB}"/>
            </a:ext>
          </a:extLst>
        </xdr:cNvPr>
        <xdr:cNvSpPr txBox="1"/>
      </xdr:nvSpPr>
      <xdr:spPr>
        <a:xfrm>
          <a:off x="1571625" y="2847975"/>
          <a:ext cx="4953000" cy="904875"/>
        </a:xfrm>
        <a:prstGeom prst="rect">
          <a:avLst/>
        </a:prstGeom>
        <a:solidFill>
          <a:schemeClr val="accent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900">
              <a:solidFill>
                <a:schemeClr val="bg1"/>
              </a:solidFill>
            </a:rPr>
            <a:t>Please insert the number of hours worked per Work Package </a:t>
          </a:r>
        </a:p>
        <a:p>
          <a:endParaRPr lang="de-DE" sz="900">
            <a:solidFill>
              <a:schemeClr val="bg1"/>
            </a:solidFill>
          </a:endParaRPr>
        </a:p>
        <a:p>
          <a:r>
            <a:rPr lang="de-DE" sz="900">
              <a:solidFill>
                <a:schemeClr val="bg1"/>
              </a:solidFill>
            </a:rPr>
            <a:t>Work packages that have been selected in Excel sheet "Start Data" are marked in yellow.</a:t>
          </a:r>
        </a:p>
        <a:p>
          <a:endParaRPr lang="de-DE" sz="900">
            <a:solidFill>
              <a:schemeClr val="bg1"/>
            </a:solidFill>
          </a:endParaRPr>
        </a:p>
        <a:p>
          <a:r>
            <a:rPr lang="de-DE" sz="900">
              <a:solidFill>
                <a:schemeClr val="bg1"/>
              </a:solidFill>
            </a:rPr>
            <a:t>Please observe the general working time requirements e.g. not to work more than 10 hours per day. </a:t>
          </a:r>
        </a:p>
      </xdr:txBody>
    </xdr:sp>
    <xdr:clientData/>
  </xdr:twoCellAnchor>
  <xdr:twoCellAnchor>
    <xdr:from>
      <xdr:col>14</xdr:col>
      <xdr:colOff>190499</xdr:colOff>
      <xdr:row>7</xdr:row>
      <xdr:rowOff>47626</xdr:rowOff>
    </xdr:from>
    <xdr:to>
      <xdr:col>27</xdr:col>
      <xdr:colOff>152399</xdr:colOff>
      <xdr:row>9</xdr:row>
      <xdr:rowOff>1</xdr:rowOff>
    </xdr:to>
    <xdr:sp macro="" textlink="">
      <xdr:nvSpPr>
        <xdr:cNvPr id="6" name="Textfeld 5">
          <a:extLst>
            <a:ext uri="{FF2B5EF4-FFF2-40B4-BE49-F238E27FC236}">
              <a16:creationId xmlns:a16="http://schemas.microsoft.com/office/drawing/2014/main" id="{832DFD97-574A-43C0-99E8-C7DAA9A888E0}"/>
            </a:ext>
          </a:extLst>
        </xdr:cNvPr>
        <xdr:cNvSpPr txBox="1"/>
      </xdr:nvSpPr>
      <xdr:spPr>
        <a:xfrm>
          <a:off x="5229224" y="1447801"/>
          <a:ext cx="4295775" cy="361950"/>
        </a:xfrm>
        <a:prstGeom prst="rect">
          <a:avLst/>
        </a:prstGeom>
        <a:solidFill>
          <a:schemeClr val="accent6">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i="0" u="none" strike="noStrike">
              <a:solidFill>
                <a:schemeClr val="bg1"/>
              </a:solidFill>
              <a:effectLst/>
              <a:latin typeface="+mn-lt"/>
              <a:ea typeface="+mn-ea"/>
              <a:cs typeface="+mn-cs"/>
            </a:rPr>
            <a:t>Further explanations can be found in the Excel sheet "Instructions". </a:t>
          </a:r>
          <a:r>
            <a:rPr lang="de-DE" sz="900" b="1">
              <a:solidFill>
                <a:schemeClr val="bg1"/>
              </a:solidFill>
            </a:rPr>
            <a:t> </a:t>
          </a:r>
        </a:p>
      </xdr:txBody>
    </xdr:sp>
    <xdr:clientData/>
  </xdr:twoCellAnchor>
  <xdr:twoCellAnchor>
    <xdr:from>
      <xdr:col>35</xdr:col>
      <xdr:colOff>28574</xdr:colOff>
      <xdr:row>16</xdr:row>
      <xdr:rowOff>133351</xdr:rowOff>
    </xdr:from>
    <xdr:to>
      <xdr:col>37</xdr:col>
      <xdr:colOff>533400</xdr:colOff>
      <xdr:row>19</xdr:row>
      <xdr:rowOff>123826</xdr:rowOff>
    </xdr:to>
    <xdr:sp macro="" textlink="">
      <xdr:nvSpPr>
        <xdr:cNvPr id="7" name="Textfeld 6">
          <a:extLst>
            <a:ext uri="{FF2B5EF4-FFF2-40B4-BE49-F238E27FC236}">
              <a16:creationId xmlns:a16="http://schemas.microsoft.com/office/drawing/2014/main" id="{EC7D6905-842D-40AB-9F3D-DF761506E97F}"/>
            </a:ext>
          </a:extLst>
        </xdr:cNvPr>
        <xdr:cNvSpPr txBox="1"/>
      </xdr:nvSpPr>
      <xdr:spPr>
        <a:xfrm>
          <a:off x="12392024" y="3438526"/>
          <a:ext cx="2009776" cy="533400"/>
        </a:xfrm>
        <a:prstGeom prst="rect">
          <a:avLst/>
        </a:prstGeom>
        <a:solidFill>
          <a:schemeClr val="accent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900">
              <a:solidFill>
                <a:schemeClr val="bg1"/>
              </a:solidFill>
            </a:rPr>
            <a:t>days/month is only calculated when </a:t>
          </a:r>
        </a:p>
        <a:p>
          <a:r>
            <a:rPr lang="de-DE" sz="900">
              <a:solidFill>
                <a:schemeClr val="bg1"/>
              </a:solidFill>
            </a:rPr>
            <a:t>in Start Data "day equivalent in FTE (in hours)" has been filled in</a:t>
          </a:r>
        </a:p>
      </xdr:txBody>
    </xdr:sp>
    <xdr:clientData/>
  </xdr:twoCellAnchor>
  <xdr:twoCellAnchor>
    <xdr:from>
      <xdr:col>35</xdr:col>
      <xdr:colOff>38100</xdr:colOff>
      <xdr:row>29</xdr:row>
      <xdr:rowOff>9525</xdr:rowOff>
    </xdr:from>
    <xdr:to>
      <xdr:col>37</xdr:col>
      <xdr:colOff>571500</xdr:colOff>
      <xdr:row>32</xdr:row>
      <xdr:rowOff>161925</xdr:rowOff>
    </xdr:to>
    <xdr:sp macro="" textlink="">
      <xdr:nvSpPr>
        <xdr:cNvPr id="8" name="Textfeld 7">
          <a:extLst>
            <a:ext uri="{FF2B5EF4-FFF2-40B4-BE49-F238E27FC236}">
              <a16:creationId xmlns:a16="http://schemas.microsoft.com/office/drawing/2014/main" id="{3F017490-FE36-447B-9D2D-1ACAE1667518}"/>
            </a:ext>
          </a:extLst>
        </xdr:cNvPr>
        <xdr:cNvSpPr txBox="1"/>
      </xdr:nvSpPr>
      <xdr:spPr>
        <a:xfrm>
          <a:off x="12401550" y="4219575"/>
          <a:ext cx="2038350" cy="695325"/>
        </a:xfrm>
        <a:prstGeom prst="rect">
          <a:avLst/>
        </a:prstGeom>
        <a:solidFill>
          <a:schemeClr val="accent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900">
              <a:solidFill>
                <a:schemeClr val="bg1"/>
              </a:solidFill>
            </a:rPr>
            <a:t>The average number of day equivalents for a full time employee corresponds to 215 day per calendar year.</a:t>
          </a:r>
        </a:p>
      </xdr:txBody>
    </xdr:sp>
    <xdr:clientData/>
  </xdr:twoCellAnchor>
  <xdr:twoCellAnchor>
    <xdr:from>
      <xdr:col>9</xdr:col>
      <xdr:colOff>228599</xdr:colOff>
      <xdr:row>41</xdr:row>
      <xdr:rowOff>38100</xdr:rowOff>
    </xdr:from>
    <xdr:to>
      <xdr:col>30</xdr:col>
      <xdr:colOff>304799</xdr:colOff>
      <xdr:row>45</xdr:row>
      <xdr:rowOff>9525</xdr:rowOff>
    </xdr:to>
    <xdr:sp macro="" textlink="">
      <xdr:nvSpPr>
        <xdr:cNvPr id="9" name="Textfeld 8">
          <a:extLst>
            <a:ext uri="{FF2B5EF4-FFF2-40B4-BE49-F238E27FC236}">
              <a16:creationId xmlns:a16="http://schemas.microsoft.com/office/drawing/2014/main" id="{4B0F3DFA-4DDD-4856-9E9B-752065F198ED}"/>
            </a:ext>
          </a:extLst>
        </xdr:cNvPr>
        <xdr:cNvSpPr txBox="1"/>
      </xdr:nvSpPr>
      <xdr:spPr>
        <a:xfrm>
          <a:off x="3600449" y="6429375"/>
          <a:ext cx="7077075" cy="695325"/>
        </a:xfrm>
        <a:prstGeom prst="rect">
          <a:avLst/>
        </a:prstGeom>
        <a:solidFill>
          <a:schemeClr val="accent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900">
              <a:solidFill>
                <a:schemeClr val="bg1"/>
              </a:solidFill>
            </a:rPr>
            <a:t>Please prepare time sheets </a:t>
          </a:r>
          <a:r>
            <a:rPr lang="de-DE" sz="900" b="1">
              <a:solidFill>
                <a:schemeClr val="bg1"/>
              </a:solidFill>
            </a:rPr>
            <a:t>timely every month</a:t>
          </a:r>
          <a:r>
            <a:rPr lang="de-DE" sz="900">
              <a:solidFill>
                <a:schemeClr val="bg1"/>
              </a:solidFill>
            </a:rPr>
            <a:t>.                    Each month should be printed seperately, signed in blue ink  and dated.</a:t>
          </a:r>
        </a:p>
        <a:p>
          <a:endParaRPr lang="de-DE" sz="900">
            <a:solidFill>
              <a:schemeClr val="bg1"/>
            </a:solidFill>
          </a:endParaRPr>
        </a:p>
        <a:p>
          <a:r>
            <a:rPr lang="de-DE" sz="900">
              <a:solidFill>
                <a:schemeClr val="bg1"/>
              </a:solidFill>
            </a:rPr>
            <a:t>Scanned digital signatures are </a:t>
          </a:r>
          <a:r>
            <a:rPr lang="de-DE" sz="900" b="1">
              <a:solidFill>
                <a:schemeClr val="bg1"/>
              </a:solidFill>
            </a:rPr>
            <a:t>not allowed</a:t>
          </a:r>
          <a:r>
            <a:rPr lang="de-DE" sz="900">
              <a:solidFill>
                <a:schemeClr val="bg1"/>
              </a:solidFill>
            </a:rPr>
            <a:t>.                             Please send the Excel sheet as well as the original paper version to your administration</a:t>
          </a:r>
        </a:p>
      </xdr:txBody>
    </xdr:sp>
    <xdr:clientData/>
  </xdr:twoCellAnchor>
  <xdr:twoCellAnchor>
    <xdr:from>
      <xdr:col>20</xdr:col>
      <xdr:colOff>238125</xdr:colOff>
      <xdr:row>31</xdr:row>
      <xdr:rowOff>85725</xdr:rowOff>
    </xdr:from>
    <xdr:to>
      <xdr:col>32</xdr:col>
      <xdr:colOff>285750</xdr:colOff>
      <xdr:row>33</xdr:row>
      <xdr:rowOff>95250</xdr:rowOff>
    </xdr:to>
    <xdr:sp macro="" textlink="">
      <xdr:nvSpPr>
        <xdr:cNvPr id="10" name="Textfeld 9">
          <a:extLst>
            <a:ext uri="{FF2B5EF4-FFF2-40B4-BE49-F238E27FC236}">
              <a16:creationId xmlns:a16="http://schemas.microsoft.com/office/drawing/2014/main" id="{CD31034D-F3B4-491A-9602-039C38488C86}"/>
            </a:ext>
          </a:extLst>
        </xdr:cNvPr>
        <xdr:cNvSpPr txBox="1"/>
      </xdr:nvSpPr>
      <xdr:spPr>
        <a:xfrm>
          <a:off x="7277100" y="4657725"/>
          <a:ext cx="4048125" cy="371475"/>
        </a:xfrm>
        <a:prstGeom prst="rect">
          <a:avLst/>
        </a:prstGeom>
        <a:solidFill>
          <a:schemeClr val="accent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900">
              <a:solidFill>
                <a:schemeClr val="bg1"/>
              </a:solidFill>
            </a:rPr>
            <a:t>Describing the work you performed for each month will make it easier to provide your input to the periodic technical reports.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31</xdr:col>
      <xdr:colOff>228600</xdr:colOff>
      <xdr:row>1</xdr:row>
      <xdr:rowOff>38100</xdr:rowOff>
    </xdr:from>
    <xdr:to>
      <xdr:col>33</xdr:col>
      <xdr:colOff>447675</xdr:colOff>
      <xdr:row>2</xdr:row>
      <xdr:rowOff>127597</xdr:rowOff>
    </xdr:to>
    <xdr:pic>
      <xdr:nvPicPr>
        <xdr:cNvPr id="3" name="Grafik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10925175" y="228600"/>
          <a:ext cx="885825" cy="3180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31</xdr:col>
      <xdr:colOff>228600</xdr:colOff>
      <xdr:row>1</xdr:row>
      <xdr:rowOff>38100</xdr:rowOff>
    </xdr:from>
    <xdr:to>
      <xdr:col>33</xdr:col>
      <xdr:colOff>447675</xdr:colOff>
      <xdr:row>2</xdr:row>
      <xdr:rowOff>127597</xdr:rowOff>
    </xdr:to>
    <xdr:pic>
      <xdr:nvPicPr>
        <xdr:cNvPr id="4" name="Grafik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stretch>
          <a:fillRect/>
        </a:stretch>
      </xdr:blipFill>
      <xdr:spPr>
        <a:xfrm>
          <a:off x="11039475" y="238125"/>
          <a:ext cx="885825" cy="3180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31</xdr:col>
      <xdr:colOff>228600</xdr:colOff>
      <xdr:row>1</xdr:row>
      <xdr:rowOff>38100</xdr:rowOff>
    </xdr:from>
    <xdr:to>
      <xdr:col>33</xdr:col>
      <xdr:colOff>447675</xdr:colOff>
      <xdr:row>2</xdr:row>
      <xdr:rowOff>127597</xdr:rowOff>
    </xdr:to>
    <xdr:pic>
      <xdr:nvPicPr>
        <xdr:cNvPr id="4" name="Grafik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stretch>
          <a:fillRect/>
        </a:stretch>
      </xdr:blipFill>
      <xdr:spPr>
        <a:xfrm>
          <a:off x="10925175" y="238125"/>
          <a:ext cx="885825" cy="31809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31</xdr:col>
      <xdr:colOff>228600</xdr:colOff>
      <xdr:row>1</xdr:row>
      <xdr:rowOff>38100</xdr:rowOff>
    </xdr:from>
    <xdr:to>
      <xdr:col>33</xdr:col>
      <xdr:colOff>447675</xdr:colOff>
      <xdr:row>2</xdr:row>
      <xdr:rowOff>127597</xdr:rowOff>
    </xdr:to>
    <xdr:pic>
      <xdr:nvPicPr>
        <xdr:cNvPr id="4" name="Grafik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10925175" y="238125"/>
          <a:ext cx="885825" cy="31809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31</xdr:col>
      <xdr:colOff>228600</xdr:colOff>
      <xdr:row>1</xdr:row>
      <xdr:rowOff>38100</xdr:rowOff>
    </xdr:from>
    <xdr:to>
      <xdr:col>33</xdr:col>
      <xdr:colOff>447675</xdr:colOff>
      <xdr:row>2</xdr:row>
      <xdr:rowOff>127597</xdr:rowOff>
    </xdr:to>
    <xdr:pic>
      <xdr:nvPicPr>
        <xdr:cNvPr id="4" name="Grafik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a:stretch>
          <a:fillRect/>
        </a:stretch>
      </xdr:blipFill>
      <xdr:spPr>
        <a:xfrm>
          <a:off x="10925175" y="238125"/>
          <a:ext cx="885825" cy="31809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31</xdr:col>
      <xdr:colOff>228600</xdr:colOff>
      <xdr:row>1</xdr:row>
      <xdr:rowOff>38100</xdr:rowOff>
    </xdr:from>
    <xdr:to>
      <xdr:col>33</xdr:col>
      <xdr:colOff>447675</xdr:colOff>
      <xdr:row>2</xdr:row>
      <xdr:rowOff>127597</xdr:rowOff>
    </xdr:to>
    <xdr:pic>
      <xdr:nvPicPr>
        <xdr:cNvPr id="4" name="Grafik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a:stretch>
          <a:fillRect/>
        </a:stretch>
      </xdr:blipFill>
      <xdr:spPr>
        <a:xfrm>
          <a:off x="10896600" y="238125"/>
          <a:ext cx="885825" cy="31809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31</xdr:col>
      <xdr:colOff>228600</xdr:colOff>
      <xdr:row>1</xdr:row>
      <xdr:rowOff>38100</xdr:rowOff>
    </xdr:from>
    <xdr:to>
      <xdr:col>33</xdr:col>
      <xdr:colOff>447675</xdr:colOff>
      <xdr:row>2</xdr:row>
      <xdr:rowOff>127597</xdr:rowOff>
    </xdr:to>
    <xdr:pic>
      <xdr:nvPicPr>
        <xdr:cNvPr id="4" name="Grafik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a:stretch>
          <a:fillRect/>
        </a:stretch>
      </xdr:blipFill>
      <xdr:spPr>
        <a:xfrm>
          <a:off x="10839450" y="238125"/>
          <a:ext cx="885825" cy="31809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Kauert, Veronika" id="{AF467FB7-94F8-A995-7E9E-EE1B367AA1E9}"/>
</personList>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26" personId="{AF467FB7-94F8-A995-7E9E-EE1B367AA1E9}" id="{003A000C-008A-4B16-9667-0081001E00D9}" done="0">
    <text xml:space="preserve">Bedingte Formatierung:
Markiere rot, wenn abweichend vom Startdatum
</text>
  </threadedComment>
  <threadedComment ref="E26" personId="{AF467FB7-94F8-A995-7E9E-EE1B367AA1E9}" id="{00D900DE-00FB-4BB0-A8BD-0074001E002A}" done="0">
    <text xml:space="preserve">Bedingte Formatierung:
Markiere rot, wenn abweichend vom Enddatum
</text>
  </threadedComment>
  <threadedComment ref="D27" personId="{AF467FB7-94F8-A995-7E9E-EE1B367AA1E9}" id="{00F5009C-0073-46AB-8C9C-002900EE0086}" done="0">
    <text xml:space="preserve">Berechnung anhand 
Start Month/End Month
</text>
  </threadedComment>
</ThreadedComments>
</file>

<file path=xl/threadedComments/threadedComment2.xml><?xml version="1.0" encoding="utf-8"?>
<ThreadedComments xmlns="http://schemas.microsoft.com/office/spreadsheetml/2018/threadedcomments" xmlns:x="http://schemas.openxmlformats.org/spreadsheetml/2006/main">
  <threadedComment ref="B13" personId="{AF467FB7-94F8-A995-7E9E-EE1B367AA1E9}" id="{00C30028-008B-40EA-AF75-00C900D60019}" done="0">
    <text xml:space="preserve">Bedingte Formatierung in 
Abhängigkeit Laufzeit und Involvierung, siehe Start Data
</text>
  </threadedComment>
  <threadedComment ref="AH37" personId="{AF467FB7-94F8-A995-7E9E-EE1B367AA1E9}" id="{005E00FA-0062-4634-A1EB-005600A900A9}" done="0">
    <text xml:space="preserve">einfügen: Anzeige rot: interne Kontrolle der Gesamtstunden in Abhängigkeit des Vertrages anzeigen lassen, wenn Abweichung
</text>
  </threadedComment>
  <threadedComment ref="AH10" personId="{AF467FB7-94F8-A995-7E9E-EE1B367AA1E9}" id="{00F0000A-00E8-4769-AE8B-0009006E0081}" done="0">
    <text xml:space="preserve">nicht in Druckbereich einbeziehen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3"/>
  <sheetViews>
    <sheetView workbookViewId="0">
      <selection activeCell="E11" sqref="E11"/>
    </sheetView>
  </sheetViews>
  <sheetFormatPr baseColWidth="10" defaultRowHeight="15" x14ac:dyDescent="0.25"/>
  <cols>
    <col min="1" max="1" width="9.28515625" style="16" customWidth="1"/>
    <col min="2" max="2" width="90.7109375" style="16" customWidth="1"/>
    <col min="3" max="16384" width="11.42578125" style="16"/>
  </cols>
  <sheetData>
    <row r="1" spans="1:10" ht="18.75" x14ac:dyDescent="0.3">
      <c r="A1" s="301" t="s">
        <v>108</v>
      </c>
      <c r="B1" s="301"/>
      <c r="C1" s="221"/>
      <c r="D1" s="221"/>
      <c r="E1" s="221"/>
      <c r="F1" s="221"/>
      <c r="G1" s="221"/>
      <c r="H1" s="221"/>
      <c r="I1" s="221"/>
      <c r="J1" s="221"/>
    </row>
    <row r="2" spans="1:10" x14ac:dyDescent="0.25">
      <c r="A2" s="302"/>
      <c r="B2" s="302"/>
      <c r="C2" s="221"/>
      <c r="D2" s="221"/>
      <c r="E2" s="221"/>
      <c r="F2" s="221"/>
      <c r="G2" s="221"/>
      <c r="H2" s="221"/>
      <c r="I2" s="221"/>
      <c r="J2" s="221"/>
    </row>
    <row r="3" spans="1:10" x14ac:dyDescent="0.25">
      <c r="A3" s="302" t="s">
        <v>109</v>
      </c>
      <c r="B3" s="302"/>
    </row>
    <row r="4" spans="1:10" x14ac:dyDescent="0.25">
      <c r="A4" s="302" t="s">
        <v>110</v>
      </c>
      <c r="B4" s="302"/>
    </row>
    <row r="5" spans="1:10" x14ac:dyDescent="0.25">
      <c r="A5" s="302"/>
      <c r="B5" s="302"/>
    </row>
    <row r="6" spans="1:10" ht="18.75" x14ac:dyDescent="0.3">
      <c r="A6" s="301" t="s">
        <v>111</v>
      </c>
      <c r="B6" s="301"/>
    </row>
    <row r="7" spans="1:10" x14ac:dyDescent="0.25">
      <c r="A7" s="228"/>
      <c r="B7" s="228"/>
    </row>
    <row r="8" spans="1:10" x14ac:dyDescent="0.25">
      <c r="A8" s="222" t="s">
        <v>112</v>
      </c>
      <c r="B8" s="228" t="s">
        <v>113</v>
      </c>
    </row>
    <row r="9" spans="1:10" x14ac:dyDescent="0.25">
      <c r="A9" s="222" t="s">
        <v>114</v>
      </c>
      <c r="B9" s="223" t="s">
        <v>115</v>
      </c>
    </row>
    <row r="10" spans="1:10" x14ac:dyDescent="0.25">
      <c r="A10" s="222" t="s">
        <v>116</v>
      </c>
      <c r="B10" s="228" t="s">
        <v>117</v>
      </c>
    </row>
    <row r="11" spans="1:10" ht="45" x14ac:dyDescent="0.25">
      <c r="A11" s="222" t="s">
        <v>118</v>
      </c>
      <c r="B11" s="228" t="s">
        <v>119</v>
      </c>
    </row>
    <row r="12" spans="1:10" x14ac:dyDescent="0.25">
      <c r="A12" s="222" t="s">
        <v>128</v>
      </c>
      <c r="B12" s="228" t="s">
        <v>120</v>
      </c>
    </row>
    <row r="13" spans="1:10" x14ac:dyDescent="0.25">
      <c r="A13" s="222"/>
      <c r="B13" s="228"/>
    </row>
    <row r="14" spans="1:10" ht="90" x14ac:dyDescent="0.25">
      <c r="A14" s="224" t="s">
        <v>144</v>
      </c>
      <c r="B14" s="225" t="s">
        <v>145</v>
      </c>
    </row>
    <row r="15" spans="1:10" ht="18.75" x14ac:dyDescent="0.3">
      <c r="A15" s="301" t="s">
        <v>121</v>
      </c>
      <c r="B15" s="301"/>
    </row>
    <row r="16" spans="1:10" x14ac:dyDescent="0.25">
      <c r="A16" s="302"/>
      <c r="B16" s="302"/>
    </row>
    <row r="17" spans="1:2" x14ac:dyDescent="0.25">
      <c r="A17" s="302" t="s">
        <v>122</v>
      </c>
      <c r="B17" s="302"/>
    </row>
    <row r="18" spans="1:2" x14ac:dyDescent="0.25">
      <c r="A18" s="302" t="s">
        <v>123</v>
      </c>
      <c r="B18" s="302"/>
    </row>
    <row r="19" spans="1:2" x14ac:dyDescent="0.25">
      <c r="A19" s="302" t="s">
        <v>124</v>
      </c>
      <c r="B19" s="302"/>
    </row>
    <row r="20" spans="1:2" x14ac:dyDescent="0.25">
      <c r="A20" s="302" t="s">
        <v>125</v>
      </c>
      <c r="B20" s="302"/>
    </row>
    <row r="21" spans="1:2" x14ac:dyDescent="0.25">
      <c r="A21" s="302" t="s">
        <v>126</v>
      </c>
      <c r="B21" s="302"/>
    </row>
    <row r="22" spans="1:2" x14ac:dyDescent="0.25">
      <c r="A22" s="302"/>
      <c r="B22" s="302"/>
    </row>
    <row r="23" spans="1:2" ht="18.75" x14ac:dyDescent="0.3">
      <c r="A23" s="303" t="s">
        <v>127</v>
      </c>
      <c r="B23" s="303"/>
    </row>
  </sheetData>
  <sheetProtection algorithmName="SHA-512" hashValue="UvfP4MaI3mc8tx9VBbqyMdTQnq/fabb7IHBg3YKuwNruX6uA3H6XxPdMZSBvEzwqpJJ+pfXMicNmUvSAWlsZTQ==" saltValue="SJTPzo590pUrvq5wqEhiqA==" spinCount="100000" sheet="1" objects="1" scenarios="1"/>
  <mergeCells count="15">
    <mergeCell ref="A21:B21"/>
    <mergeCell ref="A22:B22"/>
    <mergeCell ref="A23:B23"/>
    <mergeCell ref="A15:B15"/>
    <mergeCell ref="A16:B16"/>
    <mergeCell ref="A17:B17"/>
    <mergeCell ref="A18:B18"/>
    <mergeCell ref="A19:B19"/>
    <mergeCell ref="A20:B20"/>
    <mergeCell ref="A6:B6"/>
    <mergeCell ref="A1:B1"/>
    <mergeCell ref="A2:B2"/>
    <mergeCell ref="A3:B3"/>
    <mergeCell ref="A4:B4"/>
    <mergeCell ref="A5:B5"/>
  </mergeCells>
  <pageMargins left="0.7" right="0.7" top="0.78740157500000008" bottom="0.78740157500000008"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CC"/>
    <pageSetUpPr fitToPage="1"/>
  </sheetPr>
  <dimension ref="B1:AJ41"/>
  <sheetViews>
    <sheetView showGridLines="0" workbookViewId="0">
      <selection activeCell="B10" sqref="B10:AH10"/>
    </sheetView>
  </sheetViews>
  <sheetFormatPr baseColWidth="10" defaultColWidth="11.28515625" defaultRowHeight="15" x14ac:dyDescent="0.25"/>
  <cols>
    <col min="1" max="1" width="2.7109375" style="20" customWidth="1"/>
    <col min="2" max="2" width="11.28515625" style="20"/>
    <col min="3" max="33" width="5" style="20" customWidth="1"/>
    <col min="34" max="34" width="7.28515625" style="20" customWidth="1"/>
    <col min="35" max="35" width="7.7109375" style="20" customWidth="1"/>
    <col min="36" max="16384" width="11.28515625" style="20"/>
  </cols>
  <sheetData>
    <row r="1" spans="2:36" ht="15.75" thickBot="1" x14ac:dyDescent="0.3">
      <c r="B1" s="128" t="str">
        <f>January!B1</f>
        <v>as of 12/2024</v>
      </c>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row>
    <row r="2" spans="2:36" s="35" customFormat="1" ht="18" customHeight="1" x14ac:dyDescent="0.2">
      <c r="B2" s="130" t="s">
        <v>76</v>
      </c>
      <c r="C2" s="131"/>
      <c r="D2" s="131"/>
      <c r="E2" s="131"/>
      <c r="F2" s="131"/>
      <c r="G2" s="131"/>
      <c r="H2" s="131"/>
      <c r="I2" s="131"/>
      <c r="J2" s="131"/>
      <c r="K2" s="131"/>
      <c r="L2" s="131"/>
      <c r="M2" s="131"/>
      <c r="N2" s="131"/>
      <c r="O2" s="131"/>
      <c r="P2" s="131"/>
      <c r="Q2" s="131"/>
      <c r="R2" s="131"/>
      <c r="S2" s="131"/>
      <c r="T2" s="131"/>
      <c r="U2" s="132"/>
      <c r="V2" s="132"/>
      <c r="W2" s="132"/>
      <c r="X2" s="132"/>
      <c r="Y2" s="132"/>
      <c r="Z2" s="132"/>
      <c r="AA2" s="132"/>
      <c r="AB2" s="132"/>
      <c r="AC2" s="132"/>
      <c r="AD2" s="131"/>
      <c r="AE2" s="131"/>
      <c r="AF2" s="131"/>
      <c r="AG2" s="131"/>
      <c r="AH2" s="133"/>
      <c r="AI2" s="17"/>
    </row>
    <row r="3" spans="2:36" s="35" customFormat="1" ht="15" customHeight="1" thickBot="1" x14ac:dyDescent="0.25">
      <c r="B3" s="134"/>
      <c r="C3" s="135"/>
      <c r="D3" s="135"/>
      <c r="E3" s="135"/>
      <c r="F3" s="135"/>
      <c r="G3" s="135"/>
      <c r="H3" s="135"/>
      <c r="I3" s="135"/>
      <c r="J3" s="135"/>
      <c r="K3" s="135"/>
      <c r="L3" s="135"/>
      <c r="M3" s="135"/>
      <c r="N3" s="135"/>
      <c r="O3" s="135"/>
      <c r="P3" s="135"/>
      <c r="Q3" s="135"/>
      <c r="R3" s="135"/>
      <c r="S3" s="135"/>
      <c r="T3" s="135"/>
      <c r="U3" s="136"/>
      <c r="V3" s="136"/>
      <c r="W3" s="136"/>
      <c r="X3" s="136"/>
      <c r="Y3" s="136"/>
      <c r="Z3" s="136"/>
      <c r="AA3" s="136"/>
      <c r="AB3" s="136"/>
      <c r="AC3" s="136"/>
      <c r="AD3" s="135"/>
      <c r="AE3" s="135"/>
      <c r="AF3" s="135"/>
      <c r="AG3" s="135"/>
      <c r="AH3" s="137"/>
      <c r="AI3" s="36"/>
    </row>
    <row r="4" spans="2:36" ht="15.75" x14ac:dyDescent="0.25">
      <c r="B4" s="388" t="s">
        <v>82</v>
      </c>
      <c r="C4" s="389"/>
      <c r="D4" s="389"/>
      <c r="E4" s="389"/>
      <c r="F4" s="389"/>
      <c r="G4" s="390"/>
      <c r="H4" s="391">
        <f>'Start Data'!$B$7</f>
        <v>0</v>
      </c>
      <c r="I4" s="392"/>
      <c r="J4" s="392"/>
      <c r="K4" s="392"/>
      <c r="L4" s="138"/>
      <c r="M4" s="139"/>
      <c r="N4" s="139"/>
      <c r="O4" s="139"/>
      <c r="P4" s="139"/>
      <c r="Q4" s="139"/>
      <c r="R4" s="139"/>
      <c r="S4" s="139"/>
      <c r="T4" s="139"/>
      <c r="U4" s="139"/>
      <c r="V4" s="139"/>
      <c r="W4" s="139"/>
      <c r="X4" s="139"/>
      <c r="Y4" s="139"/>
      <c r="Z4" s="139"/>
      <c r="AA4" s="139"/>
      <c r="AB4" s="139"/>
      <c r="AC4" s="139"/>
      <c r="AD4" s="140"/>
      <c r="AE4" s="140"/>
      <c r="AF4" s="140"/>
      <c r="AG4" s="140"/>
      <c r="AH4" s="141"/>
    </row>
    <row r="5" spans="2:36" ht="15.75" x14ac:dyDescent="0.25">
      <c r="B5" s="393" t="s">
        <v>83</v>
      </c>
      <c r="C5" s="394"/>
      <c r="D5" s="394"/>
      <c r="E5" s="394"/>
      <c r="F5" s="394"/>
      <c r="G5" s="395"/>
      <c r="H5" s="396">
        <f>'Start Data'!$B$8</f>
        <v>0</v>
      </c>
      <c r="I5" s="397"/>
      <c r="J5" s="397"/>
      <c r="K5" s="397"/>
      <c r="L5" s="142"/>
      <c r="M5" s="129"/>
      <c r="N5" s="129"/>
      <c r="O5" s="129"/>
      <c r="P5" s="129"/>
      <c r="Q5" s="129"/>
      <c r="R5" s="129"/>
      <c r="S5" s="129"/>
      <c r="T5" s="129"/>
      <c r="U5" s="398" t="s">
        <v>85</v>
      </c>
      <c r="V5" s="399"/>
      <c r="W5" s="400">
        <f>'Start Data'!$B$4</f>
        <v>0</v>
      </c>
      <c r="X5" s="399"/>
      <c r="Y5" s="143"/>
      <c r="Z5" s="129"/>
      <c r="AA5" s="129"/>
      <c r="AB5" s="129"/>
      <c r="AC5" s="129"/>
      <c r="AD5" s="129"/>
      <c r="AE5" s="129"/>
      <c r="AF5" s="129"/>
      <c r="AG5" s="144"/>
      <c r="AH5" s="145"/>
      <c r="AI5" s="19"/>
    </row>
    <row r="6" spans="2:36" ht="15.75" x14ac:dyDescent="0.25">
      <c r="B6" s="393" t="s">
        <v>131</v>
      </c>
      <c r="C6" s="394"/>
      <c r="D6" s="394"/>
      <c r="E6" s="394"/>
      <c r="F6" s="394"/>
      <c r="G6" s="395"/>
      <c r="H6" s="401">
        <f>'Start Data'!$B$9</f>
        <v>0</v>
      </c>
      <c r="I6" s="402"/>
      <c r="J6" s="402"/>
      <c r="K6" s="403"/>
      <c r="L6" s="142"/>
      <c r="M6" s="129"/>
      <c r="N6" s="129"/>
      <c r="O6" s="129"/>
      <c r="P6" s="129"/>
      <c r="Q6" s="129"/>
      <c r="R6" s="129"/>
      <c r="S6" s="129"/>
      <c r="T6" s="129"/>
      <c r="U6" s="404" t="s">
        <v>84</v>
      </c>
      <c r="V6" s="399"/>
      <c r="W6" s="405" t="s">
        <v>87</v>
      </c>
      <c r="X6" s="406"/>
      <c r="Y6" s="146"/>
      <c r="Z6" s="147"/>
      <c r="AA6" s="148"/>
      <c r="AB6" s="148"/>
      <c r="AC6" s="148"/>
      <c r="AD6" s="149"/>
      <c r="AE6" s="150"/>
      <c r="AF6" s="151"/>
      <c r="AG6" s="144"/>
      <c r="AH6" s="145"/>
      <c r="AI6" s="19"/>
    </row>
    <row r="7" spans="2:36" ht="15.75" customHeight="1" x14ac:dyDescent="0.25">
      <c r="B7" s="393" t="s">
        <v>130</v>
      </c>
      <c r="C7" s="394"/>
      <c r="D7" s="394"/>
      <c r="E7" s="394"/>
      <c r="F7" s="394"/>
      <c r="G7" s="395"/>
      <c r="H7" s="396">
        <f>'Start Data'!$B$10</f>
        <v>0</v>
      </c>
      <c r="I7" s="397"/>
      <c r="J7" s="397"/>
      <c r="K7" s="397"/>
      <c r="L7" s="142"/>
      <c r="M7" s="152"/>
      <c r="N7" s="129"/>
      <c r="O7" s="129"/>
      <c r="P7" s="129"/>
      <c r="Q7" s="129"/>
      <c r="R7" s="153"/>
      <c r="S7" s="151"/>
      <c r="T7" s="151"/>
      <c r="U7" s="129"/>
      <c r="V7" s="154"/>
      <c r="W7" s="154"/>
      <c r="X7" s="154"/>
      <c r="Y7" s="154"/>
      <c r="Z7" s="129"/>
      <c r="AA7" s="129"/>
      <c r="AB7" s="129"/>
      <c r="AC7" s="129"/>
      <c r="AD7" s="152"/>
      <c r="AE7" s="152"/>
      <c r="AF7" s="152"/>
      <c r="AG7" s="152"/>
      <c r="AH7" s="155"/>
      <c r="AI7" s="19"/>
    </row>
    <row r="8" spans="2:36" ht="15.75" customHeight="1" x14ac:dyDescent="0.25">
      <c r="B8" s="393" t="s">
        <v>132</v>
      </c>
      <c r="C8" s="394"/>
      <c r="D8" s="394"/>
      <c r="E8" s="394"/>
      <c r="F8" s="394"/>
      <c r="G8" s="395"/>
      <c r="H8" s="396">
        <f>'Start Data'!B11</f>
        <v>0</v>
      </c>
      <c r="I8" s="397"/>
      <c r="J8" s="397"/>
      <c r="K8" s="397"/>
      <c r="L8" s="156"/>
      <c r="M8" s="142"/>
      <c r="N8" s="129"/>
      <c r="O8" s="129"/>
      <c r="P8" s="129"/>
      <c r="Q8" s="129"/>
      <c r="R8" s="129"/>
      <c r="S8" s="129"/>
      <c r="T8" s="129"/>
      <c r="U8" s="149"/>
      <c r="V8" s="149"/>
      <c r="W8" s="149"/>
      <c r="X8" s="149"/>
      <c r="Y8" s="149"/>
      <c r="Z8" s="142"/>
      <c r="AA8" s="142"/>
      <c r="AB8" s="142"/>
      <c r="AC8" s="142"/>
      <c r="AD8" s="157"/>
      <c r="AE8" s="157"/>
      <c r="AF8" s="157"/>
      <c r="AG8" s="157"/>
      <c r="AH8" s="158"/>
      <c r="AI8" s="37"/>
    </row>
    <row r="9" spans="2:36" ht="16.5" customHeight="1" thickBot="1" x14ac:dyDescent="0.3">
      <c r="B9" s="407" t="s">
        <v>137</v>
      </c>
      <c r="C9" s="408"/>
      <c r="D9" s="408"/>
      <c r="E9" s="408"/>
      <c r="F9" s="408"/>
      <c r="G9" s="409"/>
      <c r="H9" s="382">
        <f>'Start Data'!$B$12</f>
        <v>0</v>
      </c>
      <c r="I9" s="383"/>
      <c r="J9" s="383"/>
      <c r="K9" s="383"/>
      <c r="L9" s="159"/>
      <c r="M9" s="160"/>
      <c r="N9" s="161"/>
      <c r="O9" s="161"/>
      <c r="P9" s="161"/>
      <c r="Q9" s="161"/>
      <c r="R9" s="161"/>
      <c r="S9" s="161"/>
      <c r="T9" s="162"/>
      <c r="U9" s="162"/>
      <c r="V9" s="162"/>
      <c r="W9" s="162"/>
      <c r="X9" s="162"/>
      <c r="Y9" s="162"/>
      <c r="Z9" s="162"/>
      <c r="AA9" s="162"/>
      <c r="AB9" s="162"/>
      <c r="AC9" s="162"/>
      <c r="AD9" s="162"/>
      <c r="AE9" s="162"/>
      <c r="AF9" s="162"/>
      <c r="AG9" s="162"/>
      <c r="AH9" s="163"/>
      <c r="AI9" s="38"/>
      <c r="AJ9" s="18"/>
    </row>
    <row r="10" spans="2:36" ht="18.75" x14ac:dyDescent="0.3">
      <c r="B10" s="376" t="str">
        <f>January!B10</f>
        <v>Before starting completing the hours, please confirm that you have read the instructions in the sheet START DATA.</v>
      </c>
      <c r="C10" s="377"/>
      <c r="D10" s="377"/>
      <c r="E10" s="377"/>
      <c r="F10" s="377"/>
      <c r="G10" s="377"/>
      <c r="H10" s="377"/>
      <c r="I10" s="377"/>
      <c r="J10" s="377"/>
      <c r="K10" s="377"/>
      <c r="L10" s="377"/>
      <c r="M10" s="377"/>
      <c r="N10" s="377"/>
      <c r="O10" s="377"/>
      <c r="P10" s="377"/>
      <c r="Q10" s="377"/>
      <c r="R10" s="377"/>
      <c r="S10" s="377"/>
      <c r="T10" s="377"/>
      <c r="U10" s="377"/>
      <c r="V10" s="377"/>
      <c r="W10" s="377"/>
      <c r="X10" s="377"/>
      <c r="Y10" s="377"/>
      <c r="Z10" s="377"/>
      <c r="AA10" s="377"/>
      <c r="AB10" s="377"/>
      <c r="AC10" s="377"/>
      <c r="AD10" s="377"/>
      <c r="AE10" s="377"/>
      <c r="AF10" s="377"/>
      <c r="AG10" s="377"/>
      <c r="AH10" s="378"/>
      <c r="AI10" s="18"/>
    </row>
    <row r="11" spans="2:36" x14ac:dyDescent="0.25">
      <c r="B11" s="164" t="s">
        <v>96</v>
      </c>
      <c r="C11" s="165"/>
      <c r="D11" s="165"/>
      <c r="E11" s="165"/>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E11" s="165"/>
      <c r="AF11" s="165"/>
      <c r="AG11" s="165"/>
      <c r="AH11" s="166"/>
      <c r="AI11" s="67"/>
    </row>
    <row r="12" spans="2:36" x14ac:dyDescent="0.25">
      <c r="B12" s="117" t="s">
        <v>33</v>
      </c>
      <c r="C12" s="124">
        <f>Jahresübersicht!B17</f>
        <v>183</v>
      </c>
      <c r="D12" s="124">
        <f>Jahresübersicht!C17</f>
        <v>184</v>
      </c>
      <c r="E12" s="124">
        <f>Jahresübersicht!D17</f>
        <v>185</v>
      </c>
      <c r="F12" s="124">
        <f>Jahresübersicht!E17</f>
        <v>186</v>
      </c>
      <c r="G12" s="124">
        <f>Jahresübersicht!F17</f>
        <v>187</v>
      </c>
      <c r="H12" s="124">
        <f>Jahresübersicht!G17</f>
        <v>188</v>
      </c>
      <c r="I12" s="124">
        <f>Jahresübersicht!H17</f>
        <v>189</v>
      </c>
      <c r="J12" s="124">
        <f>Jahresübersicht!I17</f>
        <v>190</v>
      </c>
      <c r="K12" s="124">
        <f>Jahresübersicht!J17</f>
        <v>191</v>
      </c>
      <c r="L12" s="124">
        <f>Jahresübersicht!K17</f>
        <v>192</v>
      </c>
      <c r="M12" s="124">
        <f>Jahresübersicht!L17</f>
        <v>193</v>
      </c>
      <c r="N12" s="124">
        <f>Jahresübersicht!M17</f>
        <v>194</v>
      </c>
      <c r="O12" s="124">
        <f>Jahresübersicht!N17</f>
        <v>195</v>
      </c>
      <c r="P12" s="124">
        <f>Jahresübersicht!O17</f>
        <v>196</v>
      </c>
      <c r="Q12" s="124">
        <f>Jahresübersicht!P17</f>
        <v>197</v>
      </c>
      <c r="R12" s="124">
        <f>Jahresübersicht!Q17</f>
        <v>198</v>
      </c>
      <c r="S12" s="124">
        <f>Jahresübersicht!R17</f>
        <v>199</v>
      </c>
      <c r="T12" s="124">
        <f>Jahresübersicht!S17</f>
        <v>200</v>
      </c>
      <c r="U12" s="124">
        <f>Jahresübersicht!T17</f>
        <v>201</v>
      </c>
      <c r="V12" s="124">
        <f>Jahresübersicht!U17</f>
        <v>202</v>
      </c>
      <c r="W12" s="124">
        <f>Jahresübersicht!V17</f>
        <v>203</v>
      </c>
      <c r="X12" s="124">
        <f>Jahresübersicht!W17</f>
        <v>204</v>
      </c>
      <c r="Y12" s="124">
        <f>Jahresübersicht!X17</f>
        <v>205</v>
      </c>
      <c r="Z12" s="124">
        <f>Jahresübersicht!Y17</f>
        <v>206</v>
      </c>
      <c r="AA12" s="124">
        <f>Jahresübersicht!Z17</f>
        <v>207</v>
      </c>
      <c r="AB12" s="124">
        <f>Jahresübersicht!AA17</f>
        <v>208</v>
      </c>
      <c r="AC12" s="124">
        <f>Jahresübersicht!AB17</f>
        <v>209</v>
      </c>
      <c r="AD12" s="124">
        <f>Jahresübersicht!AC17</f>
        <v>210</v>
      </c>
      <c r="AE12" s="124">
        <f>Jahresübersicht!AD17</f>
        <v>211</v>
      </c>
      <c r="AF12" s="124">
        <f>Jahresübersicht!AE17</f>
        <v>212</v>
      </c>
      <c r="AG12" s="124">
        <f>Jahresübersicht!AF17</f>
        <v>213</v>
      </c>
      <c r="AH12" s="379" t="s">
        <v>78</v>
      </c>
      <c r="AI12" s="373" t="s">
        <v>77</v>
      </c>
    </row>
    <row r="13" spans="2:36" x14ac:dyDescent="0.25">
      <c r="B13" s="117" t="s">
        <v>35</v>
      </c>
      <c r="C13" s="126">
        <f>Jahresübersicht!B18</f>
        <v>183</v>
      </c>
      <c r="D13" s="126">
        <f>Jahresübersicht!C18</f>
        <v>184</v>
      </c>
      <c r="E13" s="126">
        <f>Jahresübersicht!D18</f>
        <v>185</v>
      </c>
      <c r="F13" s="126">
        <f>Jahresübersicht!E18</f>
        <v>186</v>
      </c>
      <c r="G13" s="126">
        <f>Jahresübersicht!F18</f>
        <v>187</v>
      </c>
      <c r="H13" s="126">
        <f>Jahresübersicht!G18</f>
        <v>188</v>
      </c>
      <c r="I13" s="126">
        <f>Jahresübersicht!H18</f>
        <v>189</v>
      </c>
      <c r="J13" s="126">
        <f>Jahresübersicht!I18</f>
        <v>190</v>
      </c>
      <c r="K13" s="126">
        <f>Jahresübersicht!J18</f>
        <v>191</v>
      </c>
      <c r="L13" s="126">
        <f>Jahresübersicht!K18</f>
        <v>192</v>
      </c>
      <c r="M13" s="126">
        <f>Jahresübersicht!L18</f>
        <v>193</v>
      </c>
      <c r="N13" s="126">
        <f>Jahresübersicht!M18</f>
        <v>194</v>
      </c>
      <c r="O13" s="126">
        <f>Jahresübersicht!N18</f>
        <v>195</v>
      </c>
      <c r="P13" s="126">
        <f>Jahresübersicht!O18</f>
        <v>196</v>
      </c>
      <c r="Q13" s="126">
        <f>Jahresübersicht!P18</f>
        <v>197</v>
      </c>
      <c r="R13" s="126">
        <f>Jahresübersicht!Q18</f>
        <v>198</v>
      </c>
      <c r="S13" s="126">
        <f>Jahresübersicht!R18</f>
        <v>199</v>
      </c>
      <c r="T13" s="126">
        <f>Jahresübersicht!S18</f>
        <v>200</v>
      </c>
      <c r="U13" s="126">
        <f>Jahresübersicht!T18</f>
        <v>201</v>
      </c>
      <c r="V13" s="126">
        <f>Jahresübersicht!U18</f>
        <v>202</v>
      </c>
      <c r="W13" s="126">
        <f>Jahresübersicht!V18</f>
        <v>203</v>
      </c>
      <c r="X13" s="126">
        <f>Jahresübersicht!W18</f>
        <v>204</v>
      </c>
      <c r="Y13" s="126">
        <f>Jahresübersicht!X18</f>
        <v>205</v>
      </c>
      <c r="Z13" s="126">
        <f>Jahresübersicht!Y18</f>
        <v>206</v>
      </c>
      <c r="AA13" s="126">
        <f>Jahresübersicht!Z18</f>
        <v>207</v>
      </c>
      <c r="AB13" s="126">
        <f>Jahresübersicht!AA18</f>
        <v>208</v>
      </c>
      <c r="AC13" s="126">
        <f>Jahresübersicht!AB18</f>
        <v>209</v>
      </c>
      <c r="AD13" s="126">
        <f>Jahresübersicht!AC18</f>
        <v>210</v>
      </c>
      <c r="AE13" s="126">
        <f>Jahresübersicht!AD18</f>
        <v>211</v>
      </c>
      <c r="AF13" s="126">
        <f>Jahresübersicht!AE18</f>
        <v>212</v>
      </c>
      <c r="AG13" s="126">
        <f>Jahresübersicht!AF18</f>
        <v>213</v>
      </c>
      <c r="AH13" s="380"/>
      <c r="AI13" s="374"/>
    </row>
    <row r="14" spans="2:36" ht="39" x14ac:dyDescent="0.25">
      <c r="B14" s="167" t="s">
        <v>36</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381" t="s">
        <v>34</v>
      </c>
      <c r="AI14" s="375"/>
    </row>
    <row r="15" spans="2:36" x14ac:dyDescent="0.25">
      <c r="B15" s="168" t="str">
        <f>'Start Data'!A38</f>
        <v>WP 1</v>
      </c>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120">
        <f t="shared" ref="AH15:AH30" si="0">SUM(C15:AG15)</f>
        <v>0</v>
      </c>
      <c r="AI15" s="121" t="e">
        <f>SUM(C15:AG15)/'Start Data'!$B$17</f>
        <v>#DIV/0!</v>
      </c>
    </row>
    <row r="16" spans="2:36" x14ac:dyDescent="0.25">
      <c r="B16" s="168" t="str">
        <f>'Start Data'!A39</f>
        <v>WP 2</v>
      </c>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120">
        <f t="shared" si="0"/>
        <v>0</v>
      </c>
      <c r="AI16" s="121" t="e">
        <f>SUM(C16:AG16)/'Start Data'!$B$17</f>
        <v>#DIV/0!</v>
      </c>
    </row>
    <row r="17" spans="2:35" x14ac:dyDescent="0.25">
      <c r="B17" s="168" t="str">
        <f>'Start Data'!A40</f>
        <v>WP 3</v>
      </c>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120">
        <f t="shared" si="0"/>
        <v>0</v>
      </c>
      <c r="AI17" s="121" t="e">
        <f>SUM(C17:AG17)/'Start Data'!$B$17</f>
        <v>#DIV/0!</v>
      </c>
    </row>
    <row r="18" spans="2:35" x14ac:dyDescent="0.25">
      <c r="B18" s="168" t="str">
        <f>'Start Data'!A41</f>
        <v>WP 4</v>
      </c>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120">
        <f t="shared" si="0"/>
        <v>0</v>
      </c>
      <c r="AI18" s="121" t="e">
        <f>SUM(C18:AG18)/'Start Data'!$B$17</f>
        <v>#DIV/0!</v>
      </c>
    </row>
    <row r="19" spans="2:35" x14ac:dyDescent="0.25">
      <c r="B19" s="168" t="str">
        <f>'Start Data'!A42</f>
        <v>WP 5</v>
      </c>
      <c r="C19" s="44"/>
      <c r="D19" s="68"/>
      <c r="E19" s="44"/>
      <c r="F19" s="68"/>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120">
        <f t="shared" si="0"/>
        <v>0</v>
      </c>
      <c r="AI19" s="121" t="e">
        <f>SUM(C19:AG19)/'Start Data'!$B$17</f>
        <v>#DIV/0!</v>
      </c>
    </row>
    <row r="20" spans="2:35" x14ac:dyDescent="0.25">
      <c r="B20" s="168" t="str">
        <f>'Start Data'!A43</f>
        <v>WP 6</v>
      </c>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120">
        <f t="shared" si="0"/>
        <v>0</v>
      </c>
      <c r="AI20" s="121" t="e">
        <f>SUM(C20:AG20)/'Start Data'!$B$17</f>
        <v>#DIV/0!</v>
      </c>
    </row>
    <row r="21" spans="2:35" x14ac:dyDescent="0.25">
      <c r="B21" s="168" t="str">
        <f>'Start Data'!A44</f>
        <v>WP 7</v>
      </c>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120">
        <f t="shared" si="0"/>
        <v>0</v>
      </c>
      <c r="AI21" s="121" t="e">
        <f>SUM(C21:AG21)/'Start Data'!$B$17</f>
        <v>#DIV/0!</v>
      </c>
    </row>
    <row r="22" spans="2:35" x14ac:dyDescent="0.25">
      <c r="B22" s="168" t="str">
        <f>'Start Data'!A45</f>
        <v>WP 8</v>
      </c>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120">
        <f t="shared" si="0"/>
        <v>0</v>
      </c>
      <c r="AI22" s="121" t="e">
        <f>SUM(C22:AG22)/'Start Data'!$B$17</f>
        <v>#DIV/0!</v>
      </c>
    </row>
    <row r="23" spans="2:35" x14ac:dyDescent="0.25">
      <c r="B23" s="168" t="str">
        <f>'Start Data'!A46</f>
        <v>WP 9</v>
      </c>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120">
        <f t="shared" si="0"/>
        <v>0</v>
      </c>
      <c r="AI23" s="121" t="e">
        <f>SUM(C23:AG23)/'Start Data'!$B$17</f>
        <v>#DIV/0!</v>
      </c>
    </row>
    <row r="24" spans="2:35" x14ac:dyDescent="0.25">
      <c r="B24" s="168" t="str">
        <f>'Start Data'!A47</f>
        <v>WP 10</v>
      </c>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120">
        <f t="shared" si="0"/>
        <v>0</v>
      </c>
      <c r="AI24" s="121" t="e">
        <f>SUM(C24:AG24)/'Start Data'!$B$17</f>
        <v>#DIV/0!</v>
      </c>
    </row>
    <row r="25" spans="2:35" x14ac:dyDescent="0.25">
      <c r="B25" s="168" t="str">
        <f>'Start Data'!A48</f>
        <v>WP 11</v>
      </c>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120">
        <f t="shared" si="0"/>
        <v>0</v>
      </c>
      <c r="AI25" s="121" t="e">
        <f>SUM(C25:AG25)/'Start Data'!$B$17</f>
        <v>#DIV/0!</v>
      </c>
    </row>
    <row r="26" spans="2:35" x14ac:dyDescent="0.25">
      <c r="B26" s="168" t="str">
        <f>'Start Data'!A49</f>
        <v>WP 12</v>
      </c>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120">
        <f t="shared" si="0"/>
        <v>0</v>
      </c>
      <c r="AI26" s="121" t="e">
        <f>SUM(C26:AG26)/'Start Data'!$B$17</f>
        <v>#DIV/0!</v>
      </c>
    </row>
    <row r="27" spans="2:35" x14ac:dyDescent="0.25">
      <c r="B27" s="168" t="str">
        <f>'Start Data'!A50</f>
        <v>WP 13</v>
      </c>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120">
        <f t="shared" si="0"/>
        <v>0</v>
      </c>
      <c r="AI27" s="121" t="e">
        <f>SUM(C27:AG27)/'Start Data'!$B$17</f>
        <v>#DIV/0!</v>
      </c>
    </row>
    <row r="28" spans="2:35" x14ac:dyDescent="0.25">
      <c r="B28" s="168" t="str">
        <f>'Start Data'!A51</f>
        <v>WP 14</v>
      </c>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120">
        <f t="shared" si="0"/>
        <v>0</v>
      </c>
      <c r="AI28" s="121" t="e">
        <f>SUM(C28:AG28)/'Start Data'!$B$17</f>
        <v>#DIV/0!</v>
      </c>
    </row>
    <row r="29" spans="2:35" x14ac:dyDescent="0.25">
      <c r="B29" s="168" t="str">
        <f>'Start Data'!A52</f>
        <v>WP 15</v>
      </c>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120">
        <f t="shared" si="0"/>
        <v>0</v>
      </c>
      <c r="AI29" s="121" t="e">
        <f>SUM(C29:AG29)/'Start Data'!$B$17</f>
        <v>#DIV/0!</v>
      </c>
    </row>
    <row r="30" spans="2:35" x14ac:dyDescent="0.25">
      <c r="B30" s="122" t="s">
        <v>37</v>
      </c>
      <c r="C30" s="123">
        <f>SUM(C15:C29)</f>
        <v>0</v>
      </c>
      <c r="D30" s="123">
        <f t="shared" ref="D30:AG30" si="1">SUM(D15:D29)</f>
        <v>0</v>
      </c>
      <c r="E30" s="123">
        <f t="shared" si="1"/>
        <v>0</v>
      </c>
      <c r="F30" s="123">
        <f t="shared" si="1"/>
        <v>0</v>
      </c>
      <c r="G30" s="123">
        <f t="shared" si="1"/>
        <v>0</v>
      </c>
      <c r="H30" s="123">
        <f t="shared" si="1"/>
        <v>0</v>
      </c>
      <c r="I30" s="123">
        <f t="shared" si="1"/>
        <v>0</v>
      </c>
      <c r="J30" s="123">
        <f t="shared" si="1"/>
        <v>0</v>
      </c>
      <c r="K30" s="123">
        <f t="shared" si="1"/>
        <v>0</v>
      </c>
      <c r="L30" s="123">
        <f t="shared" si="1"/>
        <v>0</v>
      </c>
      <c r="M30" s="123">
        <f t="shared" si="1"/>
        <v>0</v>
      </c>
      <c r="N30" s="123">
        <f t="shared" si="1"/>
        <v>0</v>
      </c>
      <c r="O30" s="123">
        <f t="shared" si="1"/>
        <v>0</v>
      </c>
      <c r="P30" s="123">
        <f t="shared" si="1"/>
        <v>0</v>
      </c>
      <c r="Q30" s="123">
        <f t="shared" si="1"/>
        <v>0</v>
      </c>
      <c r="R30" s="123">
        <f t="shared" si="1"/>
        <v>0</v>
      </c>
      <c r="S30" s="123">
        <f t="shared" si="1"/>
        <v>0</v>
      </c>
      <c r="T30" s="123">
        <f t="shared" si="1"/>
        <v>0</v>
      </c>
      <c r="U30" s="123">
        <f t="shared" si="1"/>
        <v>0</v>
      </c>
      <c r="V30" s="123">
        <f t="shared" si="1"/>
        <v>0</v>
      </c>
      <c r="W30" s="123">
        <f t="shared" si="1"/>
        <v>0</v>
      </c>
      <c r="X30" s="123">
        <f t="shared" si="1"/>
        <v>0</v>
      </c>
      <c r="Y30" s="123">
        <f t="shared" si="1"/>
        <v>0</v>
      </c>
      <c r="Z30" s="123">
        <f t="shared" si="1"/>
        <v>0</v>
      </c>
      <c r="AA30" s="123">
        <f t="shared" si="1"/>
        <v>0</v>
      </c>
      <c r="AB30" s="123">
        <f t="shared" si="1"/>
        <v>0</v>
      </c>
      <c r="AC30" s="123">
        <f t="shared" si="1"/>
        <v>0</v>
      </c>
      <c r="AD30" s="123">
        <f t="shared" si="1"/>
        <v>0</v>
      </c>
      <c r="AE30" s="123">
        <f t="shared" si="1"/>
        <v>0</v>
      </c>
      <c r="AF30" s="123">
        <f t="shared" si="1"/>
        <v>0</v>
      </c>
      <c r="AG30" s="123">
        <f t="shared" si="1"/>
        <v>0</v>
      </c>
      <c r="AH30" s="120">
        <f t="shared" si="0"/>
        <v>0</v>
      </c>
      <c r="AI30" s="121" t="e">
        <f>SUM(C30:AG30)/'Start Data'!$B$17</f>
        <v>#DIV/0!</v>
      </c>
    </row>
    <row r="31" spans="2:35" x14ac:dyDescent="0.25">
      <c r="B31" s="4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48"/>
      <c r="AI31" s="18"/>
    </row>
    <row r="32" spans="2:35" x14ac:dyDescent="0.25">
      <c r="B32" s="322" t="s">
        <v>146</v>
      </c>
      <c r="C32" s="323"/>
      <c r="D32" s="323"/>
      <c r="E32" s="323"/>
      <c r="F32" s="323"/>
      <c r="G32" s="323"/>
      <c r="H32" s="323"/>
      <c r="I32" s="323"/>
      <c r="J32" s="323"/>
      <c r="K32" s="323"/>
      <c r="L32" s="323"/>
      <c r="M32" s="323"/>
      <c r="N32" s="323"/>
      <c r="O32" s="323"/>
      <c r="P32" s="323"/>
      <c r="Q32" s="323"/>
      <c r="R32" s="323"/>
      <c r="S32" s="323"/>
      <c r="T32" s="323"/>
      <c r="U32" s="323"/>
      <c r="V32" s="323"/>
      <c r="W32" s="323"/>
      <c r="X32" s="323"/>
      <c r="Y32" s="323"/>
      <c r="Z32" s="323"/>
      <c r="AA32" s="323"/>
      <c r="AB32" s="323"/>
      <c r="AC32" s="323"/>
      <c r="AD32" s="323"/>
      <c r="AE32" s="323"/>
      <c r="AF32" s="323"/>
      <c r="AG32" s="323"/>
      <c r="AH32" s="324"/>
      <c r="AI32" s="18"/>
    </row>
    <row r="33" spans="2:35" x14ac:dyDescent="0.25">
      <c r="B33" s="325"/>
      <c r="C33" s="326"/>
      <c r="D33" s="326"/>
      <c r="E33" s="326"/>
      <c r="F33" s="326"/>
      <c r="G33" s="326"/>
      <c r="H33" s="326"/>
      <c r="I33" s="326"/>
      <c r="J33" s="326"/>
      <c r="K33" s="326"/>
      <c r="L33" s="326"/>
      <c r="M33" s="326"/>
      <c r="N33" s="326"/>
      <c r="O33" s="326"/>
      <c r="P33" s="326"/>
      <c r="Q33" s="326"/>
      <c r="R33" s="326"/>
      <c r="S33" s="326"/>
      <c r="T33" s="326"/>
      <c r="U33" s="326"/>
      <c r="V33" s="326"/>
      <c r="W33" s="326"/>
      <c r="X33" s="326"/>
      <c r="Y33" s="326"/>
      <c r="Z33" s="326"/>
      <c r="AA33" s="326"/>
      <c r="AB33" s="326"/>
      <c r="AC33" s="326"/>
      <c r="AD33" s="326"/>
      <c r="AE33" s="326"/>
      <c r="AF33" s="326"/>
      <c r="AG33" s="326"/>
      <c r="AH33" s="327"/>
      <c r="AI33" s="18"/>
    </row>
    <row r="34" spans="2:35" x14ac:dyDescent="0.25">
      <c r="B34" s="328"/>
      <c r="C34" s="329"/>
      <c r="D34" s="329"/>
      <c r="E34" s="329"/>
      <c r="F34" s="329"/>
      <c r="G34" s="329"/>
      <c r="H34" s="329"/>
      <c r="I34" s="329"/>
      <c r="J34" s="329"/>
      <c r="K34" s="329"/>
      <c r="L34" s="329"/>
      <c r="M34" s="329"/>
      <c r="N34" s="329"/>
      <c r="O34" s="329"/>
      <c r="P34" s="329"/>
      <c r="Q34" s="329"/>
      <c r="R34" s="329"/>
      <c r="S34" s="329"/>
      <c r="T34" s="329"/>
      <c r="U34" s="329"/>
      <c r="V34" s="329"/>
      <c r="W34" s="329"/>
      <c r="X34" s="329"/>
      <c r="Y34" s="329"/>
      <c r="Z34" s="329"/>
      <c r="AA34" s="329"/>
      <c r="AB34" s="329"/>
      <c r="AC34" s="329"/>
      <c r="AD34" s="329"/>
      <c r="AE34" s="329"/>
      <c r="AF34" s="329"/>
      <c r="AG34" s="329"/>
      <c r="AH34" s="330"/>
      <c r="AI34" s="18"/>
    </row>
    <row r="35" spans="2:35" x14ac:dyDescent="0.25">
      <c r="B35" s="169"/>
      <c r="C35" s="170"/>
      <c r="D35" s="170"/>
      <c r="E35" s="170"/>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1"/>
      <c r="AI35" s="18"/>
    </row>
    <row r="36" spans="2:35" x14ac:dyDescent="0.25">
      <c r="B36" s="384" t="s">
        <v>129</v>
      </c>
      <c r="C36" s="385"/>
      <c r="D36" s="385"/>
      <c r="E36" s="385"/>
      <c r="F36" s="385"/>
      <c r="G36" s="385"/>
      <c r="H36" s="385"/>
      <c r="I36" s="385"/>
      <c r="J36" s="385"/>
      <c r="K36" s="385"/>
      <c r="L36" s="385"/>
      <c r="M36" s="385"/>
      <c r="N36" s="385"/>
      <c r="O36" s="385"/>
      <c r="P36" s="385"/>
      <c r="Q36" s="385"/>
      <c r="R36" s="385"/>
      <c r="S36" s="385"/>
      <c r="T36" s="385"/>
      <c r="U36" s="385"/>
      <c r="V36" s="385"/>
      <c r="W36" s="385"/>
      <c r="X36" s="385"/>
      <c r="Y36" s="385"/>
      <c r="Z36" s="385"/>
      <c r="AA36" s="385"/>
      <c r="AB36" s="385"/>
      <c r="AC36" s="385"/>
      <c r="AD36" s="385"/>
      <c r="AE36" s="385"/>
      <c r="AF36" s="385"/>
      <c r="AG36" s="385"/>
      <c r="AH36" s="386"/>
      <c r="AI36" s="18"/>
    </row>
    <row r="37" spans="2:35" x14ac:dyDescent="0.25">
      <c r="B37" s="387"/>
      <c r="C37" s="385"/>
      <c r="D37" s="385"/>
      <c r="E37" s="385"/>
      <c r="F37" s="385"/>
      <c r="G37" s="385"/>
      <c r="H37" s="385"/>
      <c r="I37" s="385"/>
      <c r="J37" s="385"/>
      <c r="K37" s="385"/>
      <c r="L37" s="385"/>
      <c r="M37" s="385"/>
      <c r="N37" s="385"/>
      <c r="O37" s="385"/>
      <c r="P37" s="385"/>
      <c r="Q37" s="385"/>
      <c r="R37" s="385"/>
      <c r="S37" s="385"/>
      <c r="T37" s="385"/>
      <c r="U37" s="385"/>
      <c r="V37" s="385"/>
      <c r="W37" s="385"/>
      <c r="X37" s="385"/>
      <c r="Y37" s="385"/>
      <c r="Z37" s="385"/>
      <c r="AA37" s="385"/>
      <c r="AB37" s="385"/>
      <c r="AC37" s="385"/>
      <c r="AD37" s="385"/>
      <c r="AE37" s="385"/>
      <c r="AF37" s="385"/>
      <c r="AG37" s="385"/>
      <c r="AH37" s="386"/>
      <c r="AI37" s="18"/>
    </row>
    <row r="38" spans="2:35" x14ac:dyDescent="0.25">
      <c r="B38" s="49" t="s">
        <v>80</v>
      </c>
      <c r="C38" s="50"/>
      <c r="D38" s="50"/>
      <c r="E38" s="50"/>
      <c r="F38" s="50"/>
      <c r="G38" s="50"/>
      <c r="H38" s="50"/>
      <c r="I38" s="50"/>
      <c r="J38" s="50"/>
      <c r="K38" s="50"/>
      <c r="L38" s="50"/>
      <c r="M38" s="50"/>
      <c r="N38" s="50"/>
      <c r="O38" s="50"/>
      <c r="P38" s="50"/>
      <c r="Q38" s="51"/>
      <c r="R38" s="52"/>
      <c r="S38" s="53" t="s">
        <v>81</v>
      </c>
      <c r="T38" s="50"/>
      <c r="U38" s="50"/>
      <c r="V38" s="50"/>
      <c r="W38" s="50"/>
      <c r="X38" s="50"/>
      <c r="Y38" s="50"/>
      <c r="Z38" s="50"/>
      <c r="AA38" s="50"/>
      <c r="AB38" s="50"/>
      <c r="AC38" s="50"/>
      <c r="AD38" s="50"/>
      <c r="AE38" s="50"/>
      <c r="AF38" s="50"/>
      <c r="AG38" s="50"/>
      <c r="AH38" s="54"/>
      <c r="AI38" s="18"/>
    </row>
    <row r="39" spans="2:35" x14ac:dyDescent="0.25">
      <c r="B39" s="55"/>
      <c r="C39" s="56"/>
      <c r="D39" s="56"/>
      <c r="E39" s="56"/>
      <c r="F39" s="56"/>
      <c r="G39" s="56"/>
      <c r="H39" s="56"/>
      <c r="I39" s="56"/>
      <c r="J39" s="56"/>
      <c r="K39" s="56"/>
      <c r="L39" s="56"/>
      <c r="M39" s="56"/>
      <c r="N39" s="56"/>
      <c r="O39" s="56"/>
      <c r="P39" s="56"/>
      <c r="Q39" s="57"/>
      <c r="R39" s="52"/>
      <c r="S39" s="58"/>
      <c r="T39" s="56"/>
      <c r="U39" s="56"/>
      <c r="V39" s="56"/>
      <c r="W39" s="56"/>
      <c r="X39" s="56"/>
      <c r="Y39" s="56"/>
      <c r="Z39" s="56"/>
      <c r="AA39" s="56"/>
      <c r="AB39" s="56"/>
      <c r="AC39" s="56"/>
      <c r="AD39" s="56"/>
      <c r="AE39" s="56"/>
      <c r="AF39" s="56"/>
      <c r="AG39" s="56"/>
      <c r="AH39" s="59"/>
      <c r="AI39" s="18"/>
    </row>
    <row r="40" spans="2:35" x14ac:dyDescent="0.25">
      <c r="B40" s="55" t="s">
        <v>79</v>
      </c>
      <c r="C40" s="56"/>
      <c r="D40" s="56"/>
      <c r="E40" s="56"/>
      <c r="F40" s="56"/>
      <c r="G40" s="56"/>
      <c r="H40" s="56"/>
      <c r="I40" s="56"/>
      <c r="J40" s="56"/>
      <c r="K40" s="56"/>
      <c r="L40" s="56"/>
      <c r="M40" s="56"/>
      <c r="N40" s="56"/>
      <c r="O40" s="56"/>
      <c r="P40" s="56"/>
      <c r="Q40" s="57"/>
      <c r="R40" s="60"/>
      <c r="S40" s="58" t="s">
        <v>79</v>
      </c>
      <c r="T40" s="56"/>
      <c r="U40" s="56"/>
      <c r="V40" s="56"/>
      <c r="W40" s="56"/>
      <c r="X40" s="56"/>
      <c r="Y40" s="56"/>
      <c r="Z40" s="56"/>
      <c r="AA40" s="56"/>
      <c r="AB40" s="56"/>
      <c r="AC40" s="56"/>
      <c r="AD40" s="56"/>
      <c r="AE40" s="56"/>
      <c r="AF40" s="56"/>
      <c r="AG40" s="56"/>
      <c r="AH40" s="59"/>
    </row>
    <row r="41" spans="2:35" ht="15.75" thickBot="1" x14ac:dyDescent="0.3">
      <c r="B41" s="294"/>
      <c r="C41" s="293"/>
      <c r="D41" s="293"/>
      <c r="E41" s="293"/>
      <c r="F41" s="293"/>
      <c r="G41" s="293"/>
      <c r="H41" s="293">
        <f>'Start Data'!B10</f>
        <v>0</v>
      </c>
      <c r="I41" s="293"/>
      <c r="J41" s="293"/>
      <c r="K41" s="293"/>
      <c r="L41" s="293"/>
      <c r="M41" s="293"/>
      <c r="N41" s="293"/>
      <c r="O41" s="293"/>
      <c r="P41" s="293"/>
      <c r="Q41" s="295"/>
      <c r="R41" s="296"/>
      <c r="S41" s="297"/>
      <c r="T41" s="293"/>
      <c r="U41" s="293"/>
      <c r="V41" s="293"/>
      <c r="W41" s="293"/>
      <c r="X41" s="293"/>
      <c r="Y41" s="293"/>
      <c r="Z41" s="293">
        <f>'Start Data'!B12</f>
        <v>0</v>
      </c>
      <c r="AA41" s="293"/>
      <c r="AB41" s="293"/>
      <c r="AC41" s="293"/>
      <c r="AD41" s="293"/>
      <c r="AE41" s="293"/>
      <c r="AF41" s="293"/>
      <c r="AG41" s="293"/>
      <c r="AH41" s="298"/>
    </row>
  </sheetData>
  <sheetProtection algorithmName="SHA-512" hashValue="/tNHVyV8LOribHPDfmDtxTAm9ypRw1FrEVb8lBsifhOKQtFmbzNYokwo0i3QgOFVXj4wQTrt4ZJK0QcCZy/yAA==" saltValue="Qsd2HfE4Mea9WOoUAAHYQQ==" spinCount="100000" sheet="1" objects="1" scenarios="1"/>
  <mergeCells count="21">
    <mergeCell ref="B36:AH37"/>
    <mergeCell ref="B4:G4"/>
    <mergeCell ref="H4:K4"/>
    <mergeCell ref="B5:G5"/>
    <mergeCell ref="H5:K5"/>
    <mergeCell ref="U5:V5"/>
    <mergeCell ref="W5:X5"/>
    <mergeCell ref="B6:G6"/>
    <mergeCell ref="H6:K6"/>
    <mergeCell ref="U6:V6"/>
    <mergeCell ref="W6:X6"/>
    <mergeCell ref="B7:G7"/>
    <mergeCell ref="H7:K7"/>
    <mergeCell ref="B8:G8"/>
    <mergeCell ref="H8:K8"/>
    <mergeCell ref="B9:G9"/>
    <mergeCell ref="AI12:AI14"/>
    <mergeCell ref="B32:AH34"/>
    <mergeCell ref="AH12:AH14"/>
    <mergeCell ref="B10:AH10"/>
    <mergeCell ref="H9:K9"/>
  </mergeCells>
  <conditionalFormatting sqref="C12:AG13">
    <cfRule type="expression" dxfId="137" priority="18">
      <formula>WEEKDAY(C12,2)&gt;5</formula>
    </cfRule>
  </conditionalFormatting>
  <conditionalFormatting sqref="C15:AG29">
    <cfRule type="cellIs" dxfId="136" priority="55" operator="greaterThan">
      <formula>10</formula>
    </cfRule>
  </conditionalFormatting>
  <pageMargins left="0.7" right="0.7" top="0.78740157499999996" bottom="0.78740157499999996" header="0.3" footer="0.3"/>
  <pageSetup paperSize="9" scale="72"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8A0C65E1-22CF-4782-9F7E-D427DCAAA225}">
            <xm:f>VLOOKUP(C12,Feiertage!$B$25:$B$31,1,0)</xm:f>
            <x14:dxf>
              <fill>
                <patternFill patternType="solid">
                  <fgColor theme="8" tint="0.79998168889431442"/>
                  <bgColor theme="8" tint="0.79998168889431442"/>
                </patternFill>
              </fill>
            </x14:dxf>
          </x14:cfRule>
          <x14:cfRule type="expression" priority="2" id="{F0BC2579-B569-44D1-84FC-35D117844A4B}">
            <xm:f>IF('Start Data'!$B$3=Feiertage!$Q$2,VLOOKUP(C12,Feiertage!$Q$3:$Q$21,1,0),0)</xm:f>
            <x14:dxf>
              <fill>
                <patternFill patternType="solid">
                  <fgColor theme="8" tint="0.79998168889431442"/>
                  <bgColor theme="8" tint="0.79998168889431442"/>
                </patternFill>
              </fill>
            </x14:dxf>
          </x14:cfRule>
          <x14:cfRule type="expression" priority="3" id="{2CE9D422-0C10-44AA-9584-8B8F3B947007}">
            <xm:f>IF('Start Data'!$B$3=Feiertage!$P$2,VLOOKUP(C12,Feiertage!$P$3:$P$21,1,0),0)</xm:f>
            <x14:dxf>
              <fill>
                <patternFill patternType="solid">
                  <fgColor theme="8" tint="0.79998168889431442"/>
                  <bgColor theme="8" tint="0.79998168889431442"/>
                </patternFill>
              </fill>
            </x14:dxf>
          </x14:cfRule>
          <x14:cfRule type="expression" priority="4" id="{58B4C5BC-DCC4-45B4-9A9C-C029932B2223}">
            <xm:f>IF('Start Data'!$B$3=Feiertage!$O$2,VLOOKUP(C12,Feiertage!$O$3:$O$21,1,0),0)</xm:f>
            <x14:dxf>
              <fill>
                <patternFill patternType="solid">
                  <fgColor theme="8" tint="0.79998168889431442"/>
                  <bgColor theme="8" tint="0.79998168889431442"/>
                </patternFill>
              </fill>
            </x14:dxf>
          </x14:cfRule>
          <x14:cfRule type="expression" priority="5" id="{17C6B7B4-DDFC-4478-9492-2477E7D30217}">
            <xm:f>IF('Start Data'!$B$3=Feiertage!$N$2,VLOOKUP(C12,Feiertage!$N$3:$N$21,1,0),0)</xm:f>
            <x14:dxf>
              <fill>
                <patternFill patternType="solid">
                  <fgColor theme="8" tint="0.79998168889431442"/>
                  <bgColor theme="8" tint="0.79998168889431442"/>
                </patternFill>
              </fill>
            </x14:dxf>
          </x14:cfRule>
          <x14:cfRule type="expression" priority="6" id="{3757149F-EE89-469F-ABC6-47FF1813071A}">
            <xm:f>IF('Start Data'!$B$3=Feiertage!$M$2,VLOOKUP(C12,Feiertage!$M$3:$M$21,1,0),0)</xm:f>
            <x14:dxf>
              <fill>
                <patternFill patternType="solid">
                  <fgColor theme="8" tint="0.79998168889431442"/>
                  <bgColor theme="8" tint="0.79998168889431442"/>
                </patternFill>
              </fill>
            </x14:dxf>
          </x14:cfRule>
          <x14:cfRule type="expression" priority="7" id="{278C40E0-4ABF-4AFF-967C-4C508625DAA9}">
            <xm:f>IF('Start Data'!$B$3=Feiertage!$L$2,VLOOKUP(C12,Feiertage!$L$3:$L$21,1,0),0)</xm:f>
            <x14:dxf>
              <fill>
                <patternFill patternType="solid">
                  <fgColor theme="8" tint="0.79998168889431442"/>
                  <bgColor theme="8" tint="0.79998168889431442"/>
                </patternFill>
              </fill>
            </x14:dxf>
          </x14:cfRule>
          <x14:cfRule type="expression" priority="8" id="{2499A5A6-BFB8-4B18-9CD8-C7F8C76E4989}">
            <xm:f>IF('Start Data'!$B$3=Feiertage!$K$2,VLOOKUP(C12,Feiertage!$K$3:$K$21,1,0),0)</xm:f>
            <x14:dxf>
              <fill>
                <patternFill patternType="solid">
                  <fgColor theme="8" tint="0.79998168889431442"/>
                  <bgColor theme="8" tint="0.79998168889431442"/>
                </patternFill>
              </fill>
            </x14:dxf>
          </x14:cfRule>
          <x14:cfRule type="expression" priority="9" id="{59ACE65A-A2C0-4D15-8B99-ED27E9C53FC5}">
            <xm:f>IF('Start Data'!$B$3=Feiertage!$J$2,VLOOKUP(C12,Feiertage!$J$3:$J$21,1,0),0)</xm:f>
            <x14:dxf>
              <fill>
                <patternFill patternType="solid">
                  <fgColor theme="8" tint="0.79998168889431442"/>
                  <bgColor theme="8" tint="0.79998168889431442"/>
                </patternFill>
              </fill>
            </x14:dxf>
          </x14:cfRule>
          <x14:cfRule type="expression" priority="10" id="{1A9EC327-1603-48AF-9077-575B287FB565}">
            <xm:f>IF('Start Data'!$B$3=Feiertage!$I$2,VLOOKUP(C12,Feiertage!$I$3:$I$21,1,0),0)</xm:f>
            <x14:dxf>
              <fill>
                <patternFill patternType="solid">
                  <fgColor theme="8" tint="0.79998168889431442"/>
                  <bgColor theme="8" tint="0.79998168889431442"/>
                </patternFill>
              </fill>
            </x14:dxf>
          </x14:cfRule>
          <x14:cfRule type="expression" priority="11" id="{681BAB97-A4D0-4EEB-914C-F3BAC5B29B24}">
            <xm:f>IF('Start Data'!$B$3=Feiertage!$H$2,VLOOKUP(C12,Feiertage!$H$3:$H$21,1,0),0)</xm:f>
            <x14:dxf>
              <fill>
                <patternFill patternType="solid">
                  <fgColor theme="8" tint="0.79998168889431442"/>
                  <bgColor theme="8" tint="0.79998168889431442"/>
                </patternFill>
              </fill>
            </x14:dxf>
          </x14:cfRule>
          <x14:cfRule type="expression" priority="12" id="{E1D0711B-E3BE-4FE6-86BC-3EF89DBEF2DB}">
            <xm:f>IF('Start Data'!$B$3=Feiertage!$G$2,VLOOKUP(C12,Feiertage!$G$3:$G$21,1,0),0)</xm:f>
            <x14:dxf>
              <fill>
                <patternFill patternType="solid">
                  <fgColor theme="8" tint="0.79998168889431442"/>
                  <bgColor theme="8" tint="0.79998168889431442"/>
                </patternFill>
              </fill>
            </x14:dxf>
          </x14:cfRule>
          <x14:cfRule type="expression" priority="13" id="{63E7252E-04BF-4612-8C6F-611EC40C5E2F}">
            <xm:f>IF('Start Data'!$B$3=Feiertage!$F$2,VLOOKUP(C12,Feiertage!$F$3:$F$21,1,0),0)</xm:f>
            <x14:dxf>
              <fill>
                <patternFill patternType="solid">
                  <fgColor theme="8" tint="0.79998168889431442"/>
                  <bgColor theme="8" tint="0.79998168889431442"/>
                </patternFill>
              </fill>
            </x14:dxf>
          </x14:cfRule>
          <x14:cfRule type="expression" priority="14" id="{B1822D78-1A03-432F-87C5-268A0A6CA657}">
            <xm:f>IF('Start Data'!$B$3=Feiertage!$E$2,VLOOKUP(C12,Feiertage!$E$3:$E$21,1,0),0)</xm:f>
            <x14:dxf>
              <fill>
                <patternFill patternType="solid">
                  <fgColor theme="8" tint="0.79998168889431442"/>
                  <bgColor theme="8" tint="0.79998168889431442"/>
                </patternFill>
              </fill>
            </x14:dxf>
          </x14:cfRule>
          <x14:cfRule type="expression" priority="15" id="{AF950570-7A45-4B24-8558-27588B2E57AF}">
            <xm:f>IF('Start Data'!$B$3=Feiertage!$D$2,VLOOKUP(C12,Feiertage!$D$3:$D$21,1,0),0)</xm:f>
            <x14:dxf>
              <fill>
                <patternFill patternType="solid">
                  <fgColor theme="8" tint="0.79998168889431442"/>
                  <bgColor theme="8" tint="0.79998168889431442"/>
                </patternFill>
              </fill>
            </x14:dxf>
          </x14:cfRule>
          <x14:cfRule type="expression" priority="16" id="{A2434DC0-5AD5-4717-95B4-76D3AD7C2906}">
            <xm:f>IF('Start Data'!$B$3=Feiertage!$B$2,VLOOKUP(C12,Feiertage!$B$3:$B$21,1,0),0)</xm:f>
            <x14:dxf>
              <fill>
                <patternFill patternType="solid">
                  <fgColor theme="8" tint="0.79998168889431442"/>
                  <bgColor theme="8" tint="0.79998168889431442"/>
                </patternFill>
              </fill>
            </x14:dxf>
          </x14:cfRule>
          <x14:cfRule type="expression" priority="17" id="{F9055531-1276-4349-8D71-E737FEB2191E}">
            <xm:f>IF('Start Data'!$B$3=Feiertage!$C$2,VLOOKUP(C12,Feiertage!$C$3:$C$21,1,0),0)</xm:f>
            <x14:dxf>
              <fill>
                <patternFill patternType="solid">
                  <fgColor theme="8" tint="0.79998168889431442"/>
                  <bgColor theme="8" tint="0.79998168889431442"/>
                </patternFill>
              </fill>
            </x14:dxf>
          </x14:cfRule>
          <xm:sqref>C12:AG13</xm:sqref>
        </x14:conditionalFormatting>
        <x14:conditionalFormatting xmlns:xm="http://schemas.microsoft.com/office/excel/2006/main">
          <x14:cfRule type="expression" priority="56" id="{46F63E56-D2C5-4D28-B2EC-636D1DBC531E}">
            <xm:f>AND($C$13&gt;='Start Data'!$D38,$C$13&lt;='Start Data'!$E38,'Start Data'!$F38="x")</xm:f>
            <x14:dxf>
              <fill>
                <patternFill patternType="solid">
                  <fgColor indexed="26"/>
                  <bgColor indexed="26"/>
                </patternFill>
              </fill>
            </x14:dxf>
          </x14:cfRule>
          <xm:sqref>C15:AG29</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CC"/>
    <pageSetUpPr fitToPage="1"/>
  </sheetPr>
  <dimension ref="B1:AJ41"/>
  <sheetViews>
    <sheetView showGridLines="0" workbookViewId="0">
      <selection activeCell="B10" sqref="B10:AH10"/>
    </sheetView>
  </sheetViews>
  <sheetFormatPr baseColWidth="10" defaultColWidth="11.28515625" defaultRowHeight="15" x14ac:dyDescent="0.25"/>
  <cols>
    <col min="1" max="1" width="2.7109375" style="20" customWidth="1"/>
    <col min="2" max="2" width="11.28515625" style="20"/>
    <col min="3" max="33" width="5" style="20" customWidth="1"/>
    <col min="34" max="34" width="7.140625" style="20" customWidth="1"/>
    <col min="35" max="35" width="8" style="20" customWidth="1"/>
    <col min="36" max="16384" width="11.28515625" style="20"/>
  </cols>
  <sheetData>
    <row r="1" spans="2:36" ht="15.75" thickBot="1" x14ac:dyDescent="0.3">
      <c r="B1" s="128" t="str">
        <f>January!B1</f>
        <v>as of 12/2024</v>
      </c>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row>
    <row r="2" spans="2:36" s="35" customFormat="1" ht="18" customHeight="1" x14ac:dyDescent="0.2">
      <c r="B2" s="130" t="s">
        <v>76</v>
      </c>
      <c r="C2" s="131"/>
      <c r="D2" s="131"/>
      <c r="E2" s="131"/>
      <c r="F2" s="131"/>
      <c r="G2" s="131"/>
      <c r="H2" s="131"/>
      <c r="I2" s="131"/>
      <c r="J2" s="131"/>
      <c r="K2" s="131"/>
      <c r="L2" s="131"/>
      <c r="M2" s="131"/>
      <c r="N2" s="131"/>
      <c r="O2" s="131"/>
      <c r="P2" s="131"/>
      <c r="Q2" s="131"/>
      <c r="R2" s="131"/>
      <c r="S2" s="131"/>
      <c r="T2" s="131"/>
      <c r="U2" s="132"/>
      <c r="V2" s="132"/>
      <c r="W2" s="132"/>
      <c r="X2" s="132"/>
      <c r="Y2" s="132"/>
      <c r="Z2" s="132"/>
      <c r="AA2" s="132"/>
      <c r="AB2" s="132"/>
      <c r="AC2" s="132"/>
      <c r="AD2" s="131"/>
      <c r="AE2" s="131"/>
      <c r="AF2" s="131"/>
      <c r="AG2" s="131"/>
      <c r="AH2" s="133"/>
      <c r="AI2" s="17"/>
    </row>
    <row r="3" spans="2:36" s="35" customFormat="1" ht="15" customHeight="1" thickBot="1" x14ac:dyDescent="0.25">
      <c r="B3" s="134"/>
      <c r="C3" s="135"/>
      <c r="D3" s="135"/>
      <c r="E3" s="135"/>
      <c r="F3" s="135"/>
      <c r="G3" s="135"/>
      <c r="H3" s="135"/>
      <c r="I3" s="135"/>
      <c r="J3" s="135"/>
      <c r="K3" s="135"/>
      <c r="L3" s="135"/>
      <c r="M3" s="135"/>
      <c r="N3" s="135"/>
      <c r="O3" s="135"/>
      <c r="P3" s="135"/>
      <c r="Q3" s="135"/>
      <c r="R3" s="135"/>
      <c r="S3" s="135"/>
      <c r="T3" s="135"/>
      <c r="U3" s="136"/>
      <c r="V3" s="136"/>
      <c r="W3" s="136"/>
      <c r="X3" s="136"/>
      <c r="Y3" s="136"/>
      <c r="Z3" s="136"/>
      <c r="AA3" s="136"/>
      <c r="AB3" s="136"/>
      <c r="AC3" s="136"/>
      <c r="AD3" s="135"/>
      <c r="AE3" s="135"/>
      <c r="AF3" s="135"/>
      <c r="AG3" s="135"/>
      <c r="AH3" s="137"/>
      <c r="AI3" s="36"/>
    </row>
    <row r="4" spans="2:36" ht="15.75" x14ac:dyDescent="0.25">
      <c r="B4" s="388" t="s">
        <v>82</v>
      </c>
      <c r="C4" s="389"/>
      <c r="D4" s="389"/>
      <c r="E4" s="389"/>
      <c r="F4" s="389"/>
      <c r="G4" s="390"/>
      <c r="H4" s="391">
        <f>'Start Data'!$B$7</f>
        <v>0</v>
      </c>
      <c r="I4" s="392"/>
      <c r="J4" s="392"/>
      <c r="K4" s="392"/>
      <c r="L4" s="138"/>
      <c r="M4" s="139"/>
      <c r="N4" s="139"/>
      <c r="O4" s="139"/>
      <c r="P4" s="139"/>
      <c r="Q4" s="139"/>
      <c r="R4" s="139"/>
      <c r="S4" s="139"/>
      <c r="T4" s="139"/>
      <c r="U4" s="139"/>
      <c r="V4" s="139"/>
      <c r="W4" s="139"/>
      <c r="X4" s="139"/>
      <c r="Y4" s="139"/>
      <c r="Z4" s="139"/>
      <c r="AA4" s="139"/>
      <c r="AB4" s="139"/>
      <c r="AC4" s="139"/>
      <c r="AD4" s="140"/>
      <c r="AE4" s="140"/>
      <c r="AF4" s="140"/>
      <c r="AG4" s="140"/>
      <c r="AH4" s="141"/>
    </row>
    <row r="5" spans="2:36" ht="15.75" x14ac:dyDescent="0.25">
      <c r="B5" s="393" t="s">
        <v>83</v>
      </c>
      <c r="C5" s="394"/>
      <c r="D5" s="394"/>
      <c r="E5" s="394"/>
      <c r="F5" s="394"/>
      <c r="G5" s="395"/>
      <c r="H5" s="396">
        <f>'Start Data'!$B$8</f>
        <v>0</v>
      </c>
      <c r="I5" s="397"/>
      <c r="J5" s="397"/>
      <c r="K5" s="397"/>
      <c r="L5" s="142"/>
      <c r="M5" s="129"/>
      <c r="N5" s="129"/>
      <c r="O5" s="129"/>
      <c r="P5" s="129"/>
      <c r="Q5" s="129"/>
      <c r="R5" s="129"/>
      <c r="S5" s="129"/>
      <c r="T5" s="129"/>
      <c r="U5" s="398" t="s">
        <v>85</v>
      </c>
      <c r="V5" s="399"/>
      <c r="W5" s="400">
        <f>'Start Data'!$B$4</f>
        <v>0</v>
      </c>
      <c r="X5" s="399"/>
      <c r="Y5" s="143"/>
      <c r="Z5" s="129"/>
      <c r="AA5" s="129"/>
      <c r="AB5" s="129"/>
      <c r="AC5" s="129"/>
      <c r="AD5" s="129"/>
      <c r="AE5" s="129"/>
      <c r="AF5" s="129"/>
      <c r="AG5" s="144"/>
      <c r="AH5" s="145"/>
      <c r="AI5" s="19"/>
    </row>
    <row r="6" spans="2:36" ht="15.75" x14ac:dyDescent="0.25">
      <c r="B6" s="393" t="s">
        <v>131</v>
      </c>
      <c r="C6" s="394"/>
      <c r="D6" s="394"/>
      <c r="E6" s="394"/>
      <c r="F6" s="394"/>
      <c r="G6" s="395"/>
      <c r="H6" s="401">
        <f>'Start Data'!$B$9</f>
        <v>0</v>
      </c>
      <c r="I6" s="402"/>
      <c r="J6" s="402"/>
      <c r="K6" s="403"/>
      <c r="L6" s="142"/>
      <c r="M6" s="129"/>
      <c r="N6" s="129"/>
      <c r="O6" s="129"/>
      <c r="P6" s="129"/>
      <c r="Q6" s="129"/>
      <c r="R6" s="129"/>
      <c r="S6" s="129"/>
      <c r="T6" s="129"/>
      <c r="U6" s="404" t="s">
        <v>84</v>
      </c>
      <c r="V6" s="399"/>
      <c r="W6" s="405" t="s">
        <v>88</v>
      </c>
      <c r="X6" s="406"/>
      <c r="Y6" s="146"/>
      <c r="Z6" s="147"/>
      <c r="AA6" s="148"/>
      <c r="AB6" s="148"/>
      <c r="AC6" s="148"/>
      <c r="AD6" s="149"/>
      <c r="AE6" s="150"/>
      <c r="AF6" s="151"/>
      <c r="AG6" s="144"/>
      <c r="AH6" s="145"/>
      <c r="AI6" s="19"/>
    </row>
    <row r="7" spans="2:36" ht="15.75" customHeight="1" x14ac:dyDescent="0.25">
      <c r="B7" s="393" t="s">
        <v>130</v>
      </c>
      <c r="C7" s="394"/>
      <c r="D7" s="394"/>
      <c r="E7" s="394"/>
      <c r="F7" s="394"/>
      <c r="G7" s="395"/>
      <c r="H7" s="396">
        <f>'Start Data'!$B$10</f>
        <v>0</v>
      </c>
      <c r="I7" s="397"/>
      <c r="J7" s="397"/>
      <c r="K7" s="397"/>
      <c r="L7" s="142"/>
      <c r="M7" s="152"/>
      <c r="N7" s="129"/>
      <c r="O7" s="129"/>
      <c r="P7" s="129"/>
      <c r="Q7" s="129"/>
      <c r="R7" s="153"/>
      <c r="S7" s="151"/>
      <c r="T7" s="151"/>
      <c r="U7" s="129"/>
      <c r="V7" s="154"/>
      <c r="W7" s="154"/>
      <c r="X7" s="154"/>
      <c r="Y7" s="154"/>
      <c r="Z7" s="129"/>
      <c r="AA7" s="129"/>
      <c r="AB7" s="129"/>
      <c r="AC7" s="129"/>
      <c r="AD7" s="152"/>
      <c r="AE7" s="152"/>
      <c r="AF7" s="152"/>
      <c r="AG7" s="152"/>
      <c r="AH7" s="155"/>
      <c r="AI7" s="19"/>
    </row>
    <row r="8" spans="2:36" ht="15.75" customHeight="1" x14ac:dyDescent="0.25">
      <c r="B8" s="393" t="s">
        <v>132</v>
      </c>
      <c r="C8" s="394"/>
      <c r="D8" s="394"/>
      <c r="E8" s="394"/>
      <c r="F8" s="394"/>
      <c r="G8" s="395"/>
      <c r="H8" s="396">
        <f>'Start Data'!B11</f>
        <v>0</v>
      </c>
      <c r="I8" s="397"/>
      <c r="J8" s="397"/>
      <c r="K8" s="397"/>
      <c r="L8" s="156"/>
      <c r="M8" s="142"/>
      <c r="N8" s="129"/>
      <c r="O8" s="129"/>
      <c r="P8" s="129"/>
      <c r="Q8" s="129"/>
      <c r="R8" s="129"/>
      <c r="S8" s="129"/>
      <c r="T8" s="129"/>
      <c r="U8" s="149"/>
      <c r="V8" s="149"/>
      <c r="W8" s="149"/>
      <c r="X8" s="149"/>
      <c r="Y8" s="149"/>
      <c r="Z8" s="142"/>
      <c r="AA8" s="142"/>
      <c r="AB8" s="142"/>
      <c r="AC8" s="142"/>
      <c r="AD8" s="157"/>
      <c r="AE8" s="157"/>
      <c r="AF8" s="157"/>
      <c r="AG8" s="157"/>
      <c r="AH8" s="158"/>
      <c r="AI8" s="37"/>
    </row>
    <row r="9" spans="2:36" ht="16.5" customHeight="1" thickBot="1" x14ac:dyDescent="0.3">
      <c r="B9" s="407" t="s">
        <v>137</v>
      </c>
      <c r="C9" s="408"/>
      <c r="D9" s="408"/>
      <c r="E9" s="408"/>
      <c r="F9" s="408"/>
      <c r="G9" s="409"/>
      <c r="H9" s="382">
        <f>'Start Data'!$B$12</f>
        <v>0</v>
      </c>
      <c r="I9" s="383"/>
      <c r="J9" s="383"/>
      <c r="K9" s="383"/>
      <c r="L9" s="159"/>
      <c r="M9" s="160"/>
      <c r="N9" s="161"/>
      <c r="O9" s="161"/>
      <c r="P9" s="161"/>
      <c r="Q9" s="161"/>
      <c r="R9" s="161"/>
      <c r="S9" s="161"/>
      <c r="T9" s="162"/>
      <c r="U9" s="162"/>
      <c r="V9" s="162"/>
      <c r="W9" s="162"/>
      <c r="X9" s="162"/>
      <c r="Y9" s="162"/>
      <c r="Z9" s="162"/>
      <c r="AA9" s="162"/>
      <c r="AB9" s="162"/>
      <c r="AC9" s="162"/>
      <c r="AD9" s="162"/>
      <c r="AE9" s="162"/>
      <c r="AF9" s="162"/>
      <c r="AG9" s="162"/>
      <c r="AH9" s="163"/>
      <c r="AI9" s="38"/>
      <c r="AJ9" s="18"/>
    </row>
    <row r="10" spans="2:36" ht="18.75" x14ac:dyDescent="0.3">
      <c r="B10" s="376" t="str">
        <f>January!B10</f>
        <v>Before starting completing the hours, please confirm that you have read the instructions in the sheet START DATA.</v>
      </c>
      <c r="C10" s="377"/>
      <c r="D10" s="377"/>
      <c r="E10" s="377"/>
      <c r="F10" s="377"/>
      <c r="G10" s="377"/>
      <c r="H10" s="377"/>
      <c r="I10" s="377"/>
      <c r="J10" s="377"/>
      <c r="K10" s="377"/>
      <c r="L10" s="377"/>
      <c r="M10" s="377"/>
      <c r="N10" s="377"/>
      <c r="O10" s="377"/>
      <c r="P10" s="377"/>
      <c r="Q10" s="377"/>
      <c r="R10" s="377"/>
      <c r="S10" s="377"/>
      <c r="T10" s="377"/>
      <c r="U10" s="377"/>
      <c r="V10" s="377"/>
      <c r="W10" s="377"/>
      <c r="X10" s="377"/>
      <c r="Y10" s="377"/>
      <c r="Z10" s="377"/>
      <c r="AA10" s="377"/>
      <c r="AB10" s="377"/>
      <c r="AC10" s="377"/>
      <c r="AD10" s="377"/>
      <c r="AE10" s="377"/>
      <c r="AF10" s="377"/>
      <c r="AG10" s="377"/>
      <c r="AH10" s="378"/>
      <c r="AI10" s="18"/>
    </row>
    <row r="11" spans="2:36" x14ac:dyDescent="0.25">
      <c r="B11" s="164" t="s">
        <v>96</v>
      </c>
      <c r="C11" s="165"/>
      <c r="D11" s="165"/>
      <c r="E11" s="165"/>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E11" s="165"/>
      <c r="AF11" s="165"/>
      <c r="AG11" s="165"/>
      <c r="AH11" s="166"/>
      <c r="AI11" s="67"/>
    </row>
    <row r="12" spans="2:36" x14ac:dyDescent="0.25">
      <c r="B12" s="117" t="s">
        <v>33</v>
      </c>
      <c r="C12" s="124">
        <f>Jahresübersicht!B19</f>
        <v>214</v>
      </c>
      <c r="D12" s="124">
        <f>Jahresübersicht!C19</f>
        <v>215</v>
      </c>
      <c r="E12" s="124">
        <f>Jahresübersicht!D19</f>
        <v>216</v>
      </c>
      <c r="F12" s="124">
        <f>Jahresübersicht!E19</f>
        <v>217</v>
      </c>
      <c r="G12" s="124">
        <f>Jahresübersicht!F19</f>
        <v>218</v>
      </c>
      <c r="H12" s="124">
        <f>Jahresübersicht!G19</f>
        <v>219</v>
      </c>
      <c r="I12" s="124">
        <f>Jahresübersicht!H19</f>
        <v>220</v>
      </c>
      <c r="J12" s="124">
        <f>Jahresübersicht!I19</f>
        <v>221</v>
      </c>
      <c r="K12" s="124">
        <f>Jahresübersicht!J19</f>
        <v>222</v>
      </c>
      <c r="L12" s="124">
        <f>Jahresübersicht!K19</f>
        <v>223</v>
      </c>
      <c r="M12" s="124">
        <f>Jahresübersicht!L19</f>
        <v>224</v>
      </c>
      <c r="N12" s="124">
        <f>Jahresübersicht!M19</f>
        <v>225</v>
      </c>
      <c r="O12" s="124">
        <f>Jahresübersicht!N19</f>
        <v>226</v>
      </c>
      <c r="P12" s="124">
        <f>Jahresübersicht!O19</f>
        <v>227</v>
      </c>
      <c r="Q12" s="124">
        <f>Jahresübersicht!P19</f>
        <v>228</v>
      </c>
      <c r="R12" s="124">
        <f>Jahresübersicht!Q19</f>
        <v>229</v>
      </c>
      <c r="S12" s="124">
        <f>Jahresübersicht!R19</f>
        <v>230</v>
      </c>
      <c r="T12" s="124">
        <f>Jahresübersicht!S19</f>
        <v>231</v>
      </c>
      <c r="U12" s="124">
        <f>Jahresübersicht!T19</f>
        <v>232</v>
      </c>
      <c r="V12" s="124">
        <f>Jahresübersicht!U19</f>
        <v>233</v>
      </c>
      <c r="W12" s="124">
        <f>Jahresübersicht!V19</f>
        <v>234</v>
      </c>
      <c r="X12" s="124">
        <f>Jahresübersicht!W19</f>
        <v>235</v>
      </c>
      <c r="Y12" s="124">
        <f>Jahresübersicht!X19</f>
        <v>236</v>
      </c>
      <c r="Z12" s="124">
        <f>Jahresübersicht!Y19</f>
        <v>237</v>
      </c>
      <c r="AA12" s="124">
        <f>Jahresübersicht!Z19</f>
        <v>238</v>
      </c>
      <c r="AB12" s="124">
        <f>Jahresübersicht!AA19</f>
        <v>239</v>
      </c>
      <c r="AC12" s="124">
        <f>Jahresübersicht!AB19</f>
        <v>240</v>
      </c>
      <c r="AD12" s="124">
        <f>Jahresübersicht!AC19</f>
        <v>241</v>
      </c>
      <c r="AE12" s="124">
        <f>Jahresübersicht!AD19</f>
        <v>242</v>
      </c>
      <c r="AF12" s="124">
        <f>Jahresübersicht!AE19</f>
        <v>243</v>
      </c>
      <c r="AG12" s="124">
        <f>Jahresübersicht!AF19</f>
        <v>244</v>
      </c>
      <c r="AH12" s="379" t="s">
        <v>78</v>
      </c>
      <c r="AI12" s="373" t="s">
        <v>77</v>
      </c>
    </row>
    <row r="13" spans="2:36" x14ac:dyDescent="0.25">
      <c r="B13" s="117" t="s">
        <v>35</v>
      </c>
      <c r="C13" s="126">
        <f>Jahresübersicht!B20</f>
        <v>214</v>
      </c>
      <c r="D13" s="126">
        <f>Jahresübersicht!C20</f>
        <v>215</v>
      </c>
      <c r="E13" s="126">
        <f>Jahresübersicht!D20</f>
        <v>216</v>
      </c>
      <c r="F13" s="126">
        <f>Jahresübersicht!E20</f>
        <v>217</v>
      </c>
      <c r="G13" s="126">
        <f>Jahresübersicht!F20</f>
        <v>218</v>
      </c>
      <c r="H13" s="126">
        <f>Jahresübersicht!G20</f>
        <v>219</v>
      </c>
      <c r="I13" s="126">
        <f>Jahresübersicht!H20</f>
        <v>220</v>
      </c>
      <c r="J13" s="126">
        <f>Jahresübersicht!I20</f>
        <v>221</v>
      </c>
      <c r="K13" s="126">
        <f>Jahresübersicht!J20</f>
        <v>222</v>
      </c>
      <c r="L13" s="126">
        <f>Jahresübersicht!K20</f>
        <v>223</v>
      </c>
      <c r="M13" s="126">
        <f>Jahresübersicht!L20</f>
        <v>224</v>
      </c>
      <c r="N13" s="126">
        <f>Jahresübersicht!M20</f>
        <v>225</v>
      </c>
      <c r="O13" s="126">
        <f>Jahresübersicht!N20</f>
        <v>226</v>
      </c>
      <c r="P13" s="126">
        <f>Jahresübersicht!O20</f>
        <v>227</v>
      </c>
      <c r="Q13" s="126">
        <f>Jahresübersicht!P20</f>
        <v>228</v>
      </c>
      <c r="R13" s="126">
        <f>Jahresübersicht!Q20</f>
        <v>229</v>
      </c>
      <c r="S13" s="126">
        <f>Jahresübersicht!R20</f>
        <v>230</v>
      </c>
      <c r="T13" s="126">
        <f>Jahresübersicht!S20</f>
        <v>231</v>
      </c>
      <c r="U13" s="126">
        <f>Jahresübersicht!T20</f>
        <v>232</v>
      </c>
      <c r="V13" s="126">
        <f>Jahresübersicht!U20</f>
        <v>233</v>
      </c>
      <c r="W13" s="126">
        <f>Jahresübersicht!V20</f>
        <v>234</v>
      </c>
      <c r="X13" s="126">
        <f>Jahresübersicht!W20</f>
        <v>235</v>
      </c>
      <c r="Y13" s="126">
        <f>Jahresübersicht!X20</f>
        <v>236</v>
      </c>
      <c r="Z13" s="126">
        <f>Jahresübersicht!Y20</f>
        <v>237</v>
      </c>
      <c r="AA13" s="126">
        <f>Jahresübersicht!Z20</f>
        <v>238</v>
      </c>
      <c r="AB13" s="126">
        <f>Jahresübersicht!AA20</f>
        <v>239</v>
      </c>
      <c r="AC13" s="126">
        <f>Jahresübersicht!AB20</f>
        <v>240</v>
      </c>
      <c r="AD13" s="126">
        <f>Jahresübersicht!AC20</f>
        <v>241</v>
      </c>
      <c r="AE13" s="126">
        <f>Jahresübersicht!AD20</f>
        <v>242</v>
      </c>
      <c r="AF13" s="126">
        <f>Jahresübersicht!AE20</f>
        <v>243</v>
      </c>
      <c r="AG13" s="126">
        <f>Jahresübersicht!AF20</f>
        <v>244</v>
      </c>
      <c r="AH13" s="380"/>
      <c r="AI13" s="374"/>
    </row>
    <row r="14" spans="2:36" ht="39" x14ac:dyDescent="0.25">
      <c r="B14" s="167" t="s">
        <v>36</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381" t="s">
        <v>34</v>
      </c>
      <c r="AI14" s="375"/>
    </row>
    <row r="15" spans="2:36" x14ac:dyDescent="0.25">
      <c r="B15" s="168" t="str">
        <f>'Start Data'!A38</f>
        <v>WP 1</v>
      </c>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120">
        <f t="shared" ref="AH15:AH30" si="0">SUM(C15:AG15)</f>
        <v>0</v>
      </c>
      <c r="AI15" s="121" t="e">
        <f>SUM(C15:AG15)/'Start Data'!$B$17</f>
        <v>#DIV/0!</v>
      </c>
    </row>
    <row r="16" spans="2:36" x14ac:dyDescent="0.25">
      <c r="B16" s="168" t="str">
        <f>'Start Data'!A39</f>
        <v>WP 2</v>
      </c>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120">
        <f t="shared" si="0"/>
        <v>0</v>
      </c>
      <c r="AI16" s="121" t="e">
        <f>SUM(C16:AG16)/'Start Data'!$B$17</f>
        <v>#DIV/0!</v>
      </c>
    </row>
    <row r="17" spans="2:35" x14ac:dyDescent="0.25">
      <c r="B17" s="168" t="str">
        <f>'Start Data'!A40</f>
        <v>WP 3</v>
      </c>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120">
        <f t="shared" si="0"/>
        <v>0</v>
      </c>
      <c r="AI17" s="121" t="e">
        <f>SUM(C17:AG17)/'Start Data'!$B$17</f>
        <v>#DIV/0!</v>
      </c>
    </row>
    <row r="18" spans="2:35" x14ac:dyDescent="0.25">
      <c r="B18" s="168" t="str">
        <f>'Start Data'!A41</f>
        <v>WP 4</v>
      </c>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120">
        <f t="shared" si="0"/>
        <v>0</v>
      </c>
      <c r="AI18" s="121" t="e">
        <f>SUM(C18:AG18)/'Start Data'!$B$17</f>
        <v>#DIV/0!</v>
      </c>
    </row>
    <row r="19" spans="2:35" x14ac:dyDescent="0.25">
      <c r="B19" s="168" t="str">
        <f>'Start Data'!A42</f>
        <v>WP 5</v>
      </c>
      <c r="C19" s="44"/>
      <c r="D19" s="44"/>
      <c r="E19" s="46"/>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120">
        <f t="shared" si="0"/>
        <v>0</v>
      </c>
      <c r="AI19" s="121" t="e">
        <f>SUM(C19:AG19)/'Start Data'!$B$17</f>
        <v>#DIV/0!</v>
      </c>
    </row>
    <row r="20" spans="2:35" x14ac:dyDescent="0.25">
      <c r="B20" s="168" t="str">
        <f>'Start Data'!A43</f>
        <v>WP 6</v>
      </c>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120">
        <f t="shared" si="0"/>
        <v>0</v>
      </c>
      <c r="AI20" s="121" t="e">
        <f>SUM(C20:AG20)/'Start Data'!$B$17</f>
        <v>#DIV/0!</v>
      </c>
    </row>
    <row r="21" spans="2:35" x14ac:dyDescent="0.25">
      <c r="B21" s="168" t="str">
        <f>'Start Data'!A44</f>
        <v>WP 7</v>
      </c>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120">
        <f t="shared" si="0"/>
        <v>0</v>
      </c>
      <c r="AI21" s="121" t="e">
        <f>SUM(C21:AG21)/'Start Data'!$B$17</f>
        <v>#DIV/0!</v>
      </c>
    </row>
    <row r="22" spans="2:35" x14ac:dyDescent="0.25">
      <c r="B22" s="168" t="str">
        <f>'Start Data'!A45</f>
        <v>WP 8</v>
      </c>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120">
        <f t="shared" si="0"/>
        <v>0</v>
      </c>
      <c r="AI22" s="121" t="e">
        <f>SUM(C22:AG22)/'Start Data'!$B$17</f>
        <v>#DIV/0!</v>
      </c>
    </row>
    <row r="23" spans="2:35" x14ac:dyDescent="0.25">
      <c r="B23" s="168" t="str">
        <f>'Start Data'!A46</f>
        <v>WP 9</v>
      </c>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120">
        <f t="shared" si="0"/>
        <v>0</v>
      </c>
      <c r="AI23" s="121" t="e">
        <f>SUM(C23:AG23)/'Start Data'!$B$17</f>
        <v>#DIV/0!</v>
      </c>
    </row>
    <row r="24" spans="2:35" x14ac:dyDescent="0.25">
      <c r="B24" s="168" t="str">
        <f>'Start Data'!A47</f>
        <v>WP 10</v>
      </c>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120">
        <f t="shared" si="0"/>
        <v>0</v>
      </c>
      <c r="AI24" s="121" t="e">
        <f>SUM(C24:AG24)/'Start Data'!$B$17</f>
        <v>#DIV/0!</v>
      </c>
    </row>
    <row r="25" spans="2:35" x14ac:dyDescent="0.25">
      <c r="B25" s="168" t="str">
        <f>'Start Data'!A48</f>
        <v>WP 11</v>
      </c>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120">
        <f t="shared" si="0"/>
        <v>0</v>
      </c>
      <c r="AI25" s="121" t="e">
        <f>SUM(C25:AG25)/'Start Data'!$B$17</f>
        <v>#DIV/0!</v>
      </c>
    </row>
    <row r="26" spans="2:35" x14ac:dyDescent="0.25">
      <c r="B26" s="168" t="str">
        <f>'Start Data'!A49</f>
        <v>WP 12</v>
      </c>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120">
        <f t="shared" si="0"/>
        <v>0</v>
      </c>
      <c r="AI26" s="121" t="e">
        <f>SUM(C26:AG26)/'Start Data'!$B$17</f>
        <v>#DIV/0!</v>
      </c>
    </row>
    <row r="27" spans="2:35" x14ac:dyDescent="0.25">
      <c r="B27" s="168" t="str">
        <f>'Start Data'!A50</f>
        <v>WP 13</v>
      </c>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120">
        <f t="shared" si="0"/>
        <v>0</v>
      </c>
      <c r="AI27" s="121" t="e">
        <f>SUM(C27:AG27)/'Start Data'!$B$17</f>
        <v>#DIV/0!</v>
      </c>
    </row>
    <row r="28" spans="2:35" x14ac:dyDescent="0.25">
      <c r="B28" s="168" t="str">
        <f>'Start Data'!A51</f>
        <v>WP 14</v>
      </c>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120">
        <f t="shared" si="0"/>
        <v>0</v>
      </c>
      <c r="AI28" s="121" t="e">
        <f>SUM(C28:AG28)/'Start Data'!$B$17</f>
        <v>#DIV/0!</v>
      </c>
    </row>
    <row r="29" spans="2:35" x14ac:dyDescent="0.25">
      <c r="B29" s="168" t="str">
        <f>'Start Data'!A52</f>
        <v>WP 15</v>
      </c>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120">
        <f t="shared" si="0"/>
        <v>0</v>
      </c>
      <c r="AI29" s="121" t="e">
        <f>SUM(C29:AG29)/'Start Data'!$B$17</f>
        <v>#DIV/0!</v>
      </c>
    </row>
    <row r="30" spans="2:35" collapsed="1" x14ac:dyDescent="0.25">
      <c r="B30" s="122" t="s">
        <v>37</v>
      </c>
      <c r="C30" s="123">
        <f>SUM(C15:C29)</f>
        <v>0</v>
      </c>
      <c r="D30" s="123">
        <f t="shared" ref="D30:AG30" si="1">SUM(D15:D29)</f>
        <v>0</v>
      </c>
      <c r="E30" s="123">
        <f t="shared" si="1"/>
        <v>0</v>
      </c>
      <c r="F30" s="123">
        <f t="shared" si="1"/>
        <v>0</v>
      </c>
      <c r="G30" s="123">
        <f t="shared" si="1"/>
        <v>0</v>
      </c>
      <c r="H30" s="123">
        <f t="shared" si="1"/>
        <v>0</v>
      </c>
      <c r="I30" s="123">
        <f t="shared" si="1"/>
        <v>0</v>
      </c>
      <c r="J30" s="123">
        <f t="shared" si="1"/>
        <v>0</v>
      </c>
      <c r="K30" s="123">
        <f t="shared" si="1"/>
        <v>0</v>
      </c>
      <c r="L30" s="123">
        <f t="shared" si="1"/>
        <v>0</v>
      </c>
      <c r="M30" s="123">
        <f t="shared" si="1"/>
        <v>0</v>
      </c>
      <c r="N30" s="123">
        <f t="shared" si="1"/>
        <v>0</v>
      </c>
      <c r="O30" s="123">
        <f t="shared" si="1"/>
        <v>0</v>
      </c>
      <c r="P30" s="123">
        <f t="shared" si="1"/>
        <v>0</v>
      </c>
      <c r="Q30" s="123">
        <f t="shared" si="1"/>
        <v>0</v>
      </c>
      <c r="R30" s="123">
        <f t="shared" si="1"/>
        <v>0</v>
      </c>
      <c r="S30" s="123">
        <f t="shared" si="1"/>
        <v>0</v>
      </c>
      <c r="T30" s="123">
        <f t="shared" si="1"/>
        <v>0</v>
      </c>
      <c r="U30" s="123">
        <f t="shared" si="1"/>
        <v>0</v>
      </c>
      <c r="V30" s="123">
        <f t="shared" si="1"/>
        <v>0</v>
      </c>
      <c r="W30" s="123">
        <f t="shared" si="1"/>
        <v>0</v>
      </c>
      <c r="X30" s="123">
        <f t="shared" si="1"/>
        <v>0</v>
      </c>
      <c r="Y30" s="123">
        <f t="shared" si="1"/>
        <v>0</v>
      </c>
      <c r="Z30" s="123">
        <f t="shared" si="1"/>
        <v>0</v>
      </c>
      <c r="AA30" s="123">
        <f t="shared" si="1"/>
        <v>0</v>
      </c>
      <c r="AB30" s="123">
        <f t="shared" si="1"/>
        <v>0</v>
      </c>
      <c r="AC30" s="123">
        <f t="shared" si="1"/>
        <v>0</v>
      </c>
      <c r="AD30" s="123">
        <f t="shared" si="1"/>
        <v>0</v>
      </c>
      <c r="AE30" s="123">
        <f t="shared" si="1"/>
        <v>0</v>
      </c>
      <c r="AF30" s="123">
        <f t="shared" si="1"/>
        <v>0</v>
      </c>
      <c r="AG30" s="123">
        <f t="shared" si="1"/>
        <v>0</v>
      </c>
      <c r="AH30" s="120">
        <f t="shared" si="0"/>
        <v>0</v>
      </c>
      <c r="AI30" s="121" t="e">
        <f>SUM(C30:AG30)/'Start Data'!$B$17</f>
        <v>#DIV/0!</v>
      </c>
    </row>
    <row r="31" spans="2:35" x14ac:dyDescent="0.25">
      <c r="B31" s="4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48"/>
      <c r="AI31" s="18"/>
    </row>
    <row r="32" spans="2:35" x14ac:dyDescent="0.25">
      <c r="B32" s="322" t="s">
        <v>146</v>
      </c>
      <c r="C32" s="323"/>
      <c r="D32" s="323"/>
      <c r="E32" s="323"/>
      <c r="F32" s="323"/>
      <c r="G32" s="323"/>
      <c r="H32" s="323"/>
      <c r="I32" s="323"/>
      <c r="J32" s="323"/>
      <c r="K32" s="323"/>
      <c r="L32" s="323"/>
      <c r="M32" s="323"/>
      <c r="N32" s="323"/>
      <c r="O32" s="323"/>
      <c r="P32" s="323"/>
      <c r="Q32" s="323"/>
      <c r="R32" s="323"/>
      <c r="S32" s="323"/>
      <c r="T32" s="323"/>
      <c r="U32" s="323"/>
      <c r="V32" s="323"/>
      <c r="W32" s="323"/>
      <c r="X32" s="323"/>
      <c r="Y32" s="323"/>
      <c r="Z32" s="323"/>
      <c r="AA32" s="323"/>
      <c r="AB32" s="323"/>
      <c r="AC32" s="323"/>
      <c r="AD32" s="323"/>
      <c r="AE32" s="323"/>
      <c r="AF32" s="323"/>
      <c r="AG32" s="323"/>
      <c r="AH32" s="324"/>
      <c r="AI32" s="18"/>
    </row>
    <row r="33" spans="2:35" x14ac:dyDescent="0.25">
      <c r="B33" s="325"/>
      <c r="C33" s="326"/>
      <c r="D33" s="326"/>
      <c r="E33" s="326"/>
      <c r="F33" s="326"/>
      <c r="G33" s="326"/>
      <c r="H33" s="326"/>
      <c r="I33" s="326"/>
      <c r="J33" s="326"/>
      <c r="K33" s="326"/>
      <c r="L33" s="326"/>
      <c r="M33" s="326"/>
      <c r="N33" s="326"/>
      <c r="O33" s="326"/>
      <c r="P33" s="326"/>
      <c r="Q33" s="326"/>
      <c r="R33" s="326"/>
      <c r="S33" s="326"/>
      <c r="T33" s="326"/>
      <c r="U33" s="326"/>
      <c r="V33" s="326"/>
      <c r="W33" s="326"/>
      <c r="X33" s="326"/>
      <c r="Y33" s="326"/>
      <c r="Z33" s="326"/>
      <c r="AA33" s="326"/>
      <c r="AB33" s="326"/>
      <c r="AC33" s="326"/>
      <c r="AD33" s="326"/>
      <c r="AE33" s="326"/>
      <c r="AF33" s="326"/>
      <c r="AG33" s="326"/>
      <c r="AH33" s="327"/>
      <c r="AI33" s="18"/>
    </row>
    <row r="34" spans="2:35" x14ac:dyDescent="0.25">
      <c r="B34" s="328"/>
      <c r="C34" s="329"/>
      <c r="D34" s="329"/>
      <c r="E34" s="329"/>
      <c r="F34" s="329"/>
      <c r="G34" s="329"/>
      <c r="H34" s="329"/>
      <c r="I34" s="329"/>
      <c r="J34" s="329"/>
      <c r="K34" s="329"/>
      <c r="L34" s="329"/>
      <c r="M34" s="329"/>
      <c r="N34" s="329"/>
      <c r="O34" s="329"/>
      <c r="P34" s="329"/>
      <c r="Q34" s="329"/>
      <c r="R34" s="329"/>
      <c r="S34" s="329"/>
      <c r="T34" s="329"/>
      <c r="U34" s="329"/>
      <c r="V34" s="329"/>
      <c r="W34" s="329"/>
      <c r="X34" s="329"/>
      <c r="Y34" s="329"/>
      <c r="Z34" s="329"/>
      <c r="AA34" s="329"/>
      <c r="AB34" s="329"/>
      <c r="AC34" s="329"/>
      <c r="AD34" s="329"/>
      <c r="AE34" s="329"/>
      <c r="AF34" s="329"/>
      <c r="AG34" s="329"/>
      <c r="AH34" s="330"/>
      <c r="AI34" s="18"/>
    </row>
    <row r="35" spans="2:35" x14ac:dyDescent="0.25">
      <c r="B35" s="169"/>
      <c r="C35" s="170"/>
      <c r="D35" s="170"/>
      <c r="E35" s="170"/>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1"/>
      <c r="AI35" s="18"/>
    </row>
    <row r="36" spans="2:35" x14ac:dyDescent="0.25">
      <c r="B36" s="384" t="s">
        <v>129</v>
      </c>
      <c r="C36" s="385"/>
      <c r="D36" s="385"/>
      <c r="E36" s="385"/>
      <c r="F36" s="385"/>
      <c r="G36" s="385"/>
      <c r="H36" s="385"/>
      <c r="I36" s="385"/>
      <c r="J36" s="385"/>
      <c r="K36" s="385"/>
      <c r="L36" s="385"/>
      <c r="M36" s="385"/>
      <c r="N36" s="385"/>
      <c r="O36" s="385"/>
      <c r="P36" s="385"/>
      <c r="Q36" s="385"/>
      <c r="R36" s="385"/>
      <c r="S36" s="385"/>
      <c r="T36" s="385"/>
      <c r="U36" s="385"/>
      <c r="V36" s="385"/>
      <c r="W36" s="385"/>
      <c r="X36" s="385"/>
      <c r="Y36" s="385"/>
      <c r="Z36" s="385"/>
      <c r="AA36" s="385"/>
      <c r="AB36" s="385"/>
      <c r="AC36" s="385"/>
      <c r="AD36" s="385"/>
      <c r="AE36" s="385"/>
      <c r="AF36" s="385"/>
      <c r="AG36" s="385"/>
      <c r="AH36" s="386"/>
      <c r="AI36" s="18"/>
    </row>
    <row r="37" spans="2:35" x14ac:dyDescent="0.25">
      <c r="B37" s="387"/>
      <c r="C37" s="385"/>
      <c r="D37" s="385"/>
      <c r="E37" s="385"/>
      <c r="F37" s="385"/>
      <c r="G37" s="385"/>
      <c r="H37" s="385"/>
      <c r="I37" s="385"/>
      <c r="J37" s="385"/>
      <c r="K37" s="385"/>
      <c r="L37" s="385"/>
      <c r="M37" s="385"/>
      <c r="N37" s="385"/>
      <c r="O37" s="385"/>
      <c r="P37" s="385"/>
      <c r="Q37" s="385"/>
      <c r="R37" s="385"/>
      <c r="S37" s="385"/>
      <c r="T37" s="385"/>
      <c r="U37" s="385"/>
      <c r="V37" s="385"/>
      <c r="W37" s="385"/>
      <c r="X37" s="385"/>
      <c r="Y37" s="385"/>
      <c r="Z37" s="385"/>
      <c r="AA37" s="385"/>
      <c r="AB37" s="385"/>
      <c r="AC37" s="385"/>
      <c r="AD37" s="385"/>
      <c r="AE37" s="385"/>
      <c r="AF37" s="385"/>
      <c r="AG37" s="385"/>
      <c r="AH37" s="386"/>
      <c r="AI37" s="18"/>
    </row>
    <row r="38" spans="2:35" x14ac:dyDescent="0.25">
      <c r="B38" s="49" t="s">
        <v>80</v>
      </c>
      <c r="C38" s="50"/>
      <c r="D38" s="50"/>
      <c r="E38" s="50"/>
      <c r="F38" s="50"/>
      <c r="G38" s="50"/>
      <c r="H38" s="50"/>
      <c r="I38" s="50"/>
      <c r="J38" s="50"/>
      <c r="K38" s="50"/>
      <c r="L38" s="50"/>
      <c r="M38" s="50"/>
      <c r="N38" s="50"/>
      <c r="O38" s="50"/>
      <c r="P38" s="50"/>
      <c r="Q38" s="51"/>
      <c r="R38" s="52"/>
      <c r="S38" s="53" t="s">
        <v>81</v>
      </c>
      <c r="T38" s="50"/>
      <c r="U38" s="50"/>
      <c r="V38" s="50"/>
      <c r="W38" s="50"/>
      <c r="X38" s="50"/>
      <c r="Y38" s="50"/>
      <c r="Z38" s="50"/>
      <c r="AA38" s="50"/>
      <c r="AB38" s="50"/>
      <c r="AC38" s="50"/>
      <c r="AD38" s="50"/>
      <c r="AE38" s="50"/>
      <c r="AF38" s="50"/>
      <c r="AG38" s="50"/>
      <c r="AH38" s="54"/>
      <c r="AI38" s="18"/>
    </row>
    <row r="39" spans="2:35" x14ac:dyDescent="0.25">
      <c r="B39" s="55"/>
      <c r="C39" s="56"/>
      <c r="D39" s="56"/>
      <c r="E39" s="56"/>
      <c r="F39" s="56"/>
      <c r="G39" s="56"/>
      <c r="H39" s="56"/>
      <c r="I39" s="56"/>
      <c r="J39" s="56"/>
      <c r="K39" s="56"/>
      <c r="L39" s="56"/>
      <c r="M39" s="56"/>
      <c r="N39" s="56"/>
      <c r="O39" s="56"/>
      <c r="P39" s="56"/>
      <c r="Q39" s="57"/>
      <c r="R39" s="52"/>
      <c r="S39" s="58"/>
      <c r="T39" s="56"/>
      <c r="U39" s="56"/>
      <c r="V39" s="56"/>
      <c r="W39" s="56"/>
      <c r="X39" s="56"/>
      <c r="Y39" s="56"/>
      <c r="Z39" s="56"/>
      <c r="AA39" s="56"/>
      <c r="AB39" s="56"/>
      <c r="AC39" s="56"/>
      <c r="AD39" s="56"/>
      <c r="AE39" s="56"/>
      <c r="AF39" s="56"/>
      <c r="AG39" s="56"/>
      <c r="AH39" s="59"/>
      <c r="AI39" s="18"/>
    </row>
    <row r="40" spans="2:35" x14ac:dyDescent="0.25">
      <c r="B40" s="55" t="s">
        <v>79</v>
      </c>
      <c r="C40" s="56"/>
      <c r="D40" s="56"/>
      <c r="E40" s="56"/>
      <c r="F40" s="56"/>
      <c r="G40" s="56"/>
      <c r="H40" s="56"/>
      <c r="I40" s="56"/>
      <c r="J40" s="56"/>
      <c r="K40" s="56"/>
      <c r="L40" s="56"/>
      <c r="M40" s="56"/>
      <c r="N40" s="56"/>
      <c r="O40" s="56"/>
      <c r="P40" s="56"/>
      <c r="Q40" s="57"/>
      <c r="R40" s="60"/>
      <c r="S40" s="58" t="s">
        <v>79</v>
      </c>
      <c r="T40" s="56"/>
      <c r="U40" s="56"/>
      <c r="V40" s="56"/>
      <c r="W40" s="56"/>
      <c r="X40" s="56"/>
      <c r="Y40" s="56"/>
      <c r="Z40" s="56"/>
      <c r="AA40" s="56"/>
      <c r="AB40" s="56"/>
      <c r="AC40" s="56"/>
      <c r="AD40" s="56"/>
      <c r="AE40" s="56"/>
      <c r="AF40" s="56"/>
      <c r="AG40" s="56"/>
      <c r="AH40" s="59"/>
    </row>
    <row r="41" spans="2:35" ht="15.75" thickBot="1" x14ac:dyDescent="0.3">
      <c r="B41" s="294"/>
      <c r="C41" s="293"/>
      <c r="D41" s="293"/>
      <c r="E41" s="293"/>
      <c r="F41" s="293"/>
      <c r="G41" s="293"/>
      <c r="H41" s="293">
        <f>'Start Data'!B10</f>
        <v>0</v>
      </c>
      <c r="I41" s="293"/>
      <c r="J41" s="293"/>
      <c r="K41" s="293"/>
      <c r="L41" s="293"/>
      <c r="M41" s="293"/>
      <c r="N41" s="293"/>
      <c r="O41" s="293"/>
      <c r="P41" s="293"/>
      <c r="Q41" s="295"/>
      <c r="R41" s="296"/>
      <c r="S41" s="297"/>
      <c r="T41" s="293"/>
      <c r="U41" s="293"/>
      <c r="V41" s="293"/>
      <c r="W41" s="293"/>
      <c r="X41" s="293"/>
      <c r="Y41" s="293"/>
      <c r="Z41" s="293">
        <f>'Start Data'!B12</f>
        <v>0</v>
      </c>
      <c r="AA41" s="293"/>
      <c r="AB41" s="293"/>
      <c r="AC41" s="293"/>
      <c r="AD41" s="293"/>
      <c r="AE41" s="293"/>
      <c r="AF41" s="293"/>
      <c r="AG41" s="293"/>
      <c r="AH41" s="298"/>
    </row>
  </sheetData>
  <sheetProtection algorithmName="SHA-512" hashValue="HU44BbBZYaKqxq32A7lSSxCS4CsOHHteLu6CLM9abDzKaLxZSrt283E71AuKYbp+X0GuIzri+Hb81AP3tiS8oA==" saltValue="ppK+ebmfLHRirKoqraKJXA==" spinCount="100000" sheet="1" objects="1" scenarios="1"/>
  <mergeCells count="21">
    <mergeCell ref="B36:AH37"/>
    <mergeCell ref="B4:G4"/>
    <mergeCell ref="H4:K4"/>
    <mergeCell ref="B5:G5"/>
    <mergeCell ref="H5:K5"/>
    <mergeCell ref="U5:V5"/>
    <mergeCell ref="W5:X5"/>
    <mergeCell ref="B6:G6"/>
    <mergeCell ref="H6:K6"/>
    <mergeCell ref="U6:V6"/>
    <mergeCell ref="W6:X6"/>
    <mergeCell ref="B7:G7"/>
    <mergeCell ref="H7:K7"/>
    <mergeCell ref="B8:G8"/>
    <mergeCell ref="H8:K8"/>
    <mergeCell ref="B9:G9"/>
    <mergeCell ref="AI12:AI14"/>
    <mergeCell ref="B32:AH34"/>
    <mergeCell ref="AH12:AH14"/>
    <mergeCell ref="B10:AH10"/>
    <mergeCell ref="H9:K9"/>
  </mergeCells>
  <conditionalFormatting sqref="C12:AG13">
    <cfRule type="expression" dxfId="117" priority="18">
      <formula>WEEKDAY(C12,2)&gt;5</formula>
    </cfRule>
  </conditionalFormatting>
  <conditionalFormatting sqref="C15:AG29">
    <cfRule type="cellIs" dxfId="116" priority="55" operator="greaterThan">
      <formula>10</formula>
    </cfRule>
  </conditionalFormatting>
  <pageMargins left="0.7" right="0.7" top="0.78740157499999996" bottom="0.78740157499999996" header="0.3" footer="0.3"/>
  <pageSetup paperSize="9" scale="72"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3CC5D6FF-F9C7-48BF-9DDE-1086354C4639}">
            <xm:f>VLOOKUP(C12,Feiertage!$B$25:$B$31,1,0)</xm:f>
            <x14:dxf>
              <fill>
                <patternFill patternType="solid">
                  <fgColor theme="8" tint="0.79998168889431442"/>
                  <bgColor theme="8" tint="0.79998168889431442"/>
                </patternFill>
              </fill>
            </x14:dxf>
          </x14:cfRule>
          <x14:cfRule type="expression" priority="2" id="{33A4EB3D-291E-447B-A2FE-054B621DA887}">
            <xm:f>IF('Start Data'!$B$3=Feiertage!$Q$2,VLOOKUP(C12,Feiertage!$Q$3:$Q$21,1,0),0)</xm:f>
            <x14:dxf>
              <fill>
                <patternFill patternType="solid">
                  <fgColor theme="8" tint="0.79998168889431442"/>
                  <bgColor theme="8" tint="0.79998168889431442"/>
                </patternFill>
              </fill>
            </x14:dxf>
          </x14:cfRule>
          <x14:cfRule type="expression" priority="3" id="{8955F680-9C0E-4F50-8CAF-1009044D4403}">
            <xm:f>IF('Start Data'!$B$3=Feiertage!$P$2,VLOOKUP(C12,Feiertage!$P$3:$P$21,1,0),0)</xm:f>
            <x14:dxf>
              <fill>
                <patternFill patternType="solid">
                  <fgColor theme="8" tint="0.79998168889431442"/>
                  <bgColor theme="8" tint="0.79998168889431442"/>
                </patternFill>
              </fill>
            </x14:dxf>
          </x14:cfRule>
          <x14:cfRule type="expression" priority="4" id="{473C1B40-A6DA-4F4C-819B-C764E3078405}">
            <xm:f>IF('Start Data'!$B$3=Feiertage!$O$2,VLOOKUP(C12,Feiertage!$O$3:$O$21,1,0),0)</xm:f>
            <x14:dxf>
              <fill>
                <patternFill patternType="solid">
                  <fgColor theme="8" tint="0.79998168889431442"/>
                  <bgColor theme="8" tint="0.79998168889431442"/>
                </patternFill>
              </fill>
            </x14:dxf>
          </x14:cfRule>
          <x14:cfRule type="expression" priority="5" id="{5D671AAE-1CBB-410D-909A-7BD0A1E015DF}">
            <xm:f>IF('Start Data'!$B$3=Feiertage!$N$2,VLOOKUP(C12,Feiertage!$N$3:$N$21,1,0),0)</xm:f>
            <x14:dxf>
              <fill>
                <patternFill patternType="solid">
                  <fgColor theme="8" tint="0.79998168889431442"/>
                  <bgColor theme="8" tint="0.79998168889431442"/>
                </patternFill>
              </fill>
            </x14:dxf>
          </x14:cfRule>
          <x14:cfRule type="expression" priority="6" id="{B1EDAEA5-E6AA-479A-BBC6-AD5226FB3C44}">
            <xm:f>IF('Start Data'!$B$3=Feiertage!$M$2,VLOOKUP(C12,Feiertage!$M$3:$M$21,1,0),0)</xm:f>
            <x14:dxf>
              <fill>
                <patternFill patternType="solid">
                  <fgColor theme="8" tint="0.79998168889431442"/>
                  <bgColor theme="8" tint="0.79998168889431442"/>
                </patternFill>
              </fill>
            </x14:dxf>
          </x14:cfRule>
          <x14:cfRule type="expression" priority="7" id="{4CD5D234-9815-4800-9F0C-869E584A911F}">
            <xm:f>IF('Start Data'!$B$3=Feiertage!$L$2,VLOOKUP(C12,Feiertage!$L$3:$L$21,1,0),0)</xm:f>
            <x14:dxf>
              <fill>
                <patternFill patternType="solid">
                  <fgColor theme="8" tint="0.79998168889431442"/>
                  <bgColor theme="8" tint="0.79998168889431442"/>
                </patternFill>
              </fill>
            </x14:dxf>
          </x14:cfRule>
          <x14:cfRule type="expression" priority="8" id="{42CB2CA2-5865-4670-AF8F-2FE1890B2490}">
            <xm:f>IF('Start Data'!$B$3=Feiertage!$K$2,VLOOKUP(C12,Feiertage!$K$3:$K$21,1,0),0)</xm:f>
            <x14:dxf>
              <fill>
                <patternFill patternType="solid">
                  <fgColor theme="8" tint="0.79998168889431442"/>
                  <bgColor theme="8" tint="0.79998168889431442"/>
                </patternFill>
              </fill>
            </x14:dxf>
          </x14:cfRule>
          <x14:cfRule type="expression" priority="9" id="{3D206DCC-DF48-4F40-BAD2-CDBFD0E69B5E}">
            <xm:f>IF('Start Data'!$B$3=Feiertage!$J$2,VLOOKUP(C12,Feiertage!$J$3:$J$21,1,0),0)</xm:f>
            <x14:dxf>
              <fill>
                <patternFill patternType="solid">
                  <fgColor theme="8" tint="0.79998168889431442"/>
                  <bgColor theme="8" tint="0.79998168889431442"/>
                </patternFill>
              </fill>
            </x14:dxf>
          </x14:cfRule>
          <x14:cfRule type="expression" priority="10" id="{561DE263-AFC9-482A-8F95-CFB6F7F7EDB6}">
            <xm:f>IF('Start Data'!$B$3=Feiertage!$I$2,VLOOKUP(C12,Feiertage!$I$3:$I$21,1,0),0)</xm:f>
            <x14:dxf>
              <fill>
                <patternFill patternType="solid">
                  <fgColor theme="8" tint="0.79998168889431442"/>
                  <bgColor theme="8" tint="0.79998168889431442"/>
                </patternFill>
              </fill>
            </x14:dxf>
          </x14:cfRule>
          <x14:cfRule type="expression" priority="11" id="{8C3F00D9-C997-400C-BF72-6BCCAEED153F}">
            <xm:f>IF('Start Data'!$B$3=Feiertage!$H$2,VLOOKUP(C12,Feiertage!$H$3:$H$21,1,0),0)</xm:f>
            <x14:dxf>
              <fill>
                <patternFill patternType="solid">
                  <fgColor theme="8" tint="0.79998168889431442"/>
                  <bgColor theme="8" tint="0.79998168889431442"/>
                </patternFill>
              </fill>
            </x14:dxf>
          </x14:cfRule>
          <x14:cfRule type="expression" priority="12" id="{3B624BAD-2433-4293-9F89-92B3D2863AE6}">
            <xm:f>IF('Start Data'!$B$3=Feiertage!$G$2,VLOOKUP(C12,Feiertage!$G$3:$G$21,1,0),0)</xm:f>
            <x14:dxf>
              <fill>
                <patternFill patternType="solid">
                  <fgColor theme="8" tint="0.79998168889431442"/>
                  <bgColor theme="8" tint="0.79998168889431442"/>
                </patternFill>
              </fill>
            </x14:dxf>
          </x14:cfRule>
          <x14:cfRule type="expression" priority="13" id="{241C1869-A7F5-4957-A8BC-6D9425564B83}">
            <xm:f>IF('Start Data'!$B$3=Feiertage!$F$2,VLOOKUP(C12,Feiertage!$F$3:$F$21,1,0),0)</xm:f>
            <x14:dxf>
              <fill>
                <patternFill patternType="solid">
                  <fgColor theme="8" tint="0.79998168889431442"/>
                  <bgColor theme="8" tint="0.79998168889431442"/>
                </patternFill>
              </fill>
            </x14:dxf>
          </x14:cfRule>
          <x14:cfRule type="expression" priority="14" id="{D7996179-7561-4ABD-8396-3D78F13D732C}">
            <xm:f>IF('Start Data'!$B$3=Feiertage!$E$2,VLOOKUP(C12,Feiertage!$E$3:$E$21,1,0),0)</xm:f>
            <x14:dxf>
              <fill>
                <patternFill patternType="solid">
                  <fgColor theme="8" tint="0.79998168889431442"/>
                  <bgColor theme="8" tint="0.79998168889431442"/>
                </patternFill>
              </fill>
            </x14:dxf>
          </x14:cfRule>
          <x14:cfRule type="expression" priority="15" id="{D48C6125-7315-47E4-87A6-E92580270F3A}">
            <xm:f>IF('Start Data'!$B$3=Feiertage!$D$2,VLOOKUP(C12,Feiertage!$D$3:$D$21,1,0),0)</xm:f>
            <x14:dxf>
              <fill>
                <patternFill patternType="solid">
                  <fgColor theme="8" tint="0.79998168889431442"/>
                  <bgColor theme="8" tint="0.79998168889431442"/>
                </patternFill>
              </fill>
            </x14:dxf>
          </x14:cfRule>
          <x14:cfRule type="expression" priority="16" id="{9AB056DA-8234-4C16-8470-046F2979603F}">
            <xm:f>IF('Start Data'!$B$3=Feiertage!$B$2,VLOOKUP(C12,Feiertage!$B$3:$B$21,1,0),0)</xm:f>
            <x14:dxf>
              <fill>
                <patternFill patternType="solid">
                  <fgColor theme="8" tint="0.79998168889431442"/>
                  <bgColor theme="8" tint="0.79998168889431442"/>
                </patternFill>
              </fill>
            </x14:dxf>
          </x14:cfRule>
          <x14:cfRule type="expression" priority="17" id="{BD4F1F54-1F54-49A3-B37A-8001CA6718D3}">
            <xm:f>IF('Start Data'!$B$3=Feiertage!$C$2,VLOOKUP(C12,Feiertage!$C$3:$C$21,1,0),0)</xm:f>
            <x14:dxf>
              <fill>
                <patternFill patternType="solid">
                  <fgColor theme="8" tint="0.79998168889431442"/>
                  <bgColor theme="8" tint="0.79998168889431442"/>
                </patternFill>
              </fill>
            </x14:dxf>
          </x14:cfRule>
          <xm:sqref>C12:AG13</xm:sqref>
        </x14:conditionalFormatting>
        <x14:conditionalFormatting xmlns:xm="http://schemas.microsoft.com/office/excel/2006/main">
          <x14:cfRule type="expression" priority="56" id="{D3A9532A-4F91-4434-A325-DFEB9DF8060E}">
            <xm:f>AND($C$13&gt;='Start Data'!$D38,$C$13&lt;='Start Data'!$E38,'Start Data'!$F38="x")</xm:f>
            <x14:dxf>
              <fill>
                <patternFill patternType="solid">
                  <fgColor indexed="26"/>
                  <bgColor indexed="26"/>
                </patternFill>
              </fill>
            </x14:dxf>
          </x14:cfRule>
          <xm:sqref>C15:AG29</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CC"/>
    <pageSetUpPr fitToPage="1"/>
  </sheetPr>
  <dimension ref="B1:AJ41"/>
  <sheetViews>
    <sheetView showGridLines="0" workbookViewId="0">
      <selection activeCell="B11" sqref="B11"/>
    </sheetView>
  </sheetViews>
  <sheetFormatPr baseColWidth="10" defaultColWidth="11.28515625" defaultRowHeight="15" x14ac:dyDescent="0.25"/>
  <cols>
    <col min="1" max="1" width="2.7109375" style="20" customWidth="1"/>
    <col min="2" max="2" width="11.28515625" style="20"/>
    <col min="3" max="33" width="5" style="20" customWidth="1"/>
    <col min="34" max="34" width="7.140625" style="20" customWidth="1"/>
    <col min="35" max="35" width="8" style="20" customWidth="1"/>
    <col min="36" max="16384" width="11.28515625" style="20"/>
  </cols>
  <sheetData>
    <row r="1" spans="2:36" ht="15.75" thickBot="1" x14ac:dyDescent="0.3">
      <c r="B1" s="128" t="str">
        <f>January!B1</f>
        <v>as of 12/2024</v>
      </c>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row>
    <row r="2" spans="2:36" s="35" customFormat="1" ht="18" customHeight="1" x14ac:dyDescent="0.2">
      <c r="B2" s="130" t="s">
        <v>76</v>
      </c>
      <c r="C2" s="131"/>
      <c r="D2" s="131"/>
      <c r="E2" s="131"/>
      <c r="F2" s="131"/>
      <c r="G2" s="131"/>
      <c r="H2" s="131"/>
      <c r="I2" s="131"/>
      <c r="J2" s="131"/>
      <c r="K2" s="131"/>
      <c r="L2" s="131"/>
      <c r="M2" s="131"/>
      <c r="N2" s="131"/>
      <c r="O2" s="131"/>
      <c r="P2" s="131"/>
      <c r="Q2" s="131"/>
      <c r="R2" s="131"/>
      <c r="S2" s="131"/>
      <c r="T2" s="131"/>
      <c r="U2" s="132"/>
      <c r="V2" s="132"/>
      <c r="W2" s="132"/>
      <c r="X2" s="132"/>
      <c r="Y2" s="132"/>
      <c r="Z2" s="132"/>
      <c r="AA2" s="132"/>
      <c r="AB2" s="132"/>
      <c r="AC2" s="132"/>
      <c r="AD2" s="131"/>
      <c r="AE2" s="131"/>
      <c r="AF2" s="131"/>
      <c r="AG2" s="131"/>
      <c r="AH2" s="133"/>
      <c r="AI2" s="17"/>
    </row>
    <row r="3" spans="2:36" s="35" customFormat="1" ht="15" customHeight="1" thickBot="1" x14ac:dyDescent="0.25">
      <c r="B3" s="134"/>
      <c r="C3" s="135"/>
      <c r="D3" s="135"/>
      <c r="E3" s="135"/>
      <c r="F3" s="135"/>
      <c r="G3" s="135"/>
      <c r="H3" s="135"/>
      <c r="I3" s="135"/>
      <c r="J3" s="135"/>
      <c r="K3" s="135"/>
      <c r="L3" s="135"/>
      <c r="M3" s="135"/>
      <c r="N3" s="135"/>
      <c r="O3" s="135"/>
      <c r="P3" s="135"/>
      <c r="Q3" s="135"/>
      <c r="R3" s="135"/>
      <c r="S3" s="135"/>
      <c r="T3" s="135"/>
      <c r="U3" s="136"/>
      <c r="V3" s="136"/>
      <c r="W3" s="136"/>
      <c r="X3" s="136"/>
      <c r="Y3" s="136"/>
      <c r="Z3" s="136"/>
      <c r="AA3" s="136"/>
      <c r="AB3" s="136"/>
      <c r="AC3" s="136"/>
      <c r="AD3" s="135"/>
      <c r="AE3" s="135"/>
      <c r="AF3" s="135"/>
      <c r="AG3" s="135"/>
      <c r="AH3" s="137"/>
      <c r="AI3" s="36"/>
    </row>
    <row r="4" spans="2:36" ht="15.75" x14ac:dyDescent="0.25">
      <c r="B4" s="388" t="s">
        <v>82</v>
      </c>
      <c r="C4" s="389"/>
      <c r="D4" s="389"/>
      <c r="E4" s="389"/>
      <c r="F4" s="389"/>
      <c r="G4" s="390"/>
      <c r="H4" s="391">
        <f>'Start Data'!$B$7</f>
        <v>0</v>
      </c>
      <c r="I4" s="392"/>
      <c r="J4" s="392"/>
      <c r="K4" s="392"/>
      <c r="L4" s="138"/>
      <c r="M4" s="139"/>
      <c r="N4" s="139"/>
      <c r="O4" s="139"/>
      <c r="P4" s="139"/>
      <c r="Q4" s="139"/>
      <c r="R4" s="139"/>
      <c r="S4" s="139"/>
      <c r="T4" s="139"/>
      <c r="U4" s="139"/>
      <c r="V4" s="139"/>
      <c r="W4" s="139"/>
      <c r="X4" s="139"/>
      <c r="Y4" s="139"/>
      <c r="Z4" s="139"/>
      <c r="AA4" s="139"/>
      <c r="AB4" s="139"/>
      <c r="AC4" s="139"/>
      <c r="AD4" s="140"/>
      <c r="AE4" s="140"/>
      <c r="AF4" s="140"/>
      <c r="AG4" s="140"/>
      <c r="AH4" s="141"/>
    </row>
    <row r="5" spans="2:36" ht="15.75" x14ac:dyDescent="0.25">
      <c r="B5" s="393" t="s">
        <v>83</v>
      </c>
      <c r="C5" s="394"/>
      <c r="D5" s="394"/>
      <c r="E5" s="394"/>
      <c r="F5" s="394"/>
      <c r="G5" s="395"/>
      <c r="H5" s="396">
        <f>'Start Data'!$B$8</f>
        <v>0</v>
      </c>
      <c r="I5" s="397"/>
      <c r="J5" s="397"/>
      <c r="K5" s="397"/>
      <c r="L5" s="142"/>
      <c r="M5" s="129"/>
      <c r="N5" s="129"/>
      <c r="O5" s="129"/>
      <c r="P5" s="129"/>
      <c r="Q5" s="129"/>
      <c r="R5" s="129"/>
      <c r="S5" s="129"/>
      <c r="T5" s="129"/>
      <c r="U5" s="398" t="s">
        <v>85</v>
      </c>
      <c r="V5" s="399"/>
      <c r="W5" s="400">
        <f>'Start Data'!$B$4</f>
        <v>0</v>
      </c>
      <c r="X5" s="399"/>
      <c r="Y5" s="143"/>
      <c r="Z5" s="129"/>
      <c r="AA5" s="129"/>
      <c r="AB5" s="129"/>
      <c r="AC5" s="129"/>
      <c r="AD5" s="129"/>
      <c r="AE5" s="129"/>
      <c r="AF5" s="129"/>
      <c r="AG5" s="144"/>
      <c r="AH5" s="145"/>
      <c r="AI5" s="19"/>
    </row>
    <row r="6" spans="2:36" ht="15.75" x14ac:dyDescent="0.25">
      <c r="B6" s="393" t="s">
        <v>131</v>
      </c>
      <c r="C6" s="394"/>
      <c r="D6" s="394"/>
      <c r="E6" s="394"/>
      <c r="F6" s="394"/>
      <c r="G6" s="395"/>
      <c r="H6" s="401">
        <f>'Start Data'!$B$9</f>
        <v>0</v>
      </c>
      <c r="I6" s="402"/>
      <c r="J6" s="402"/>
      <c r="K6" s="403"/>
      <c r="L6" s="142"/>
      <c r="M6" s="129"/>
      <c r="N6" s="129"/>
      <c r="O6" s="129"/>
      <c r="P6" s="129"/>
      <c r="Q6" s="129"/>
      <c r="R6" s="129"/>
      <c r="S6" s="129"/>
      <c r="T6" s="129"/>
      <c r="U6" s="404" t="s">
        <v>84</v>
      </c>
      <c r="V6" s="399"/>
      <c r="W6" s="405" t="s">
        <v>92</v>
      </c>
      <c r="X6" s="406"/>
      <c r="Y6" s="146"/>
      <c r="Z6" s="147"/>
      <c r="AA6" s="148"/>
      <c r="AB6" s="148"/>
      <c r="AC6" s="148"/>
      <c r="AD6" s="149"/>
      <c r="AE6" s="150"/>
      <c r="AF6" s="151"/>
      <c r="AG6" s="144"/>
      <c r="AH6" s="145"/>
      <c r="AI6" s="19"/>
    </row>
    <row r="7" spans="2:36" ht="15.75" customHeight="1" x14ac:dyDescent="0.25">
      <c r="B7" s="393" t="s">
        <v>130</v>
      </c>
      <c r="C7" s="394"/>
      <c r="D7" s="394"/>
      <c r="E7" s="394"/>
      <c r="F7" s="394"/>
      <c r="G7" s="395"/>
      <c r="H7" s="396">
        <f>'Start Data'!$B$10</f>
        <v>0</v>
      </c>
      <c r="I7" s="397"/>
      <c r="J7" s="397"/>
      <c r="K7" s="397"/>
      <c r="L7" s="142"/>
      <c r="M7" s="152"/>
      <c r="N7" s="129"/>
      <c r="O7" s="129"/>
      <c r="P7" s="129"/>
      <c r="Q7" s="129"/>
      <c r="R7" s="153"/>
      <c r="S7" s="151"/>
      <c r="T7" s="151"/>
      <c r="U7" s="129"/>
      <c r="V7" s="154"/>
      <c r="W7" s="154"/>
      <c r="X7" s="154"/>
      <c r="Y7" s="154"/>
      <c r="Z7" s="129"/>
      <c r="AA7" s="129"/>
      <c r="AB7" s="129"/>
      <c r="AC7" s="129"/>
      <c r="AD7" s="152"/>
      <c r="AE7" s="152"/>
      <c r="AF7" s="152"/>
      <c r="AG7" s="152"/>
      <c r="AH7" s="155"/>
      <c r="AI7" s="19"/>
    </row>
    <row r="8" spans="2:36" ht="15.75" customHeight="1" x14ac:dyDescent="0.25">
      <c r="B8" s="393" t="s">
        <v>132</v>
      </c>
      <c r="C8" s="394"/>
      <c r="D8" s="394"/>
      <c r="E8" s="394"/>
      <c r="F8" s="394"/>
      <c r="G8" s="395"/>
      <c r="H8" s="396">
        <f>'Start Data'!B11</f>
        <v>0</v>
      </c>
      <c r="I8" s="397"/>
      <c r="J8" s="397"/>
      <c r="K8" s="397"/>
      <c r="L8" s="156"/>
      <c r="M8" s="142"/>
      <c r="N8" s="129"/>
      <c r="O8" s="129"/>
      <c r="P8" s="129"/>
      <c r="Q8" s="129"/>
      <c r="R8" s="129"/>
      <c r="S8" s="129"/>
      <c r="T8" s="129"/>
      <c r="U8" s="149"/>
      <c r="V8" s="149"/>
      <c r="W8" s="149"/>
      <c r="X8" s="149"/>
      <c r="Y8" s="149"/>
      <c r="Z8" s="142"/>
      <c r="AA8" s="142"/>
      <c r="AB8" s="142"/>
      <c r="AC8" s="142"/>
      <c r="AD8" s="157"/>
      <c r="AE8" s="157"/>
      <c r="AF8" s="157"/>
      <c r="AG8" s="157"/>
      <c r="AH8" s="158"/>
      <c r="AI8" s="37"/>
    </row>
    <row r="9" spans="2:36" ht="16.5" customHeight="1" thickBot="1" x14ac:dyDescent="0.3">
      <c r="B9" s="407" t="s">
        <v>137</v>
      </c>
      <c r="C9" s="408"/>
      <c r="D9" s="408"/>
      <c r="E9" s="408"/>
      <c r="F9" s="408"/>
      <c r="G9" s="409"/>
      <c r="H9" s="382">
        <f>'Start Data'!$B$12</f>
        <v>0</v>
      </c>
      <c r="I9" s="383"/>
      <c r="J9" s="383"/>
      <c r="K9" s="383"/>
      <c r="L9" s="159"/>
      <c r="M9" s="160"/>
      <c r="N9" s="161"/>
      <c r="O9" s="161"/>
      <c r="P9" s="161"/>
      <c r="Q9" s="161"/>
      <c r="R9" s="161"/>
      <c r="S9" s="161"/>
      <c r="T9" s="162"/>
      <c r="U9" s="162"/>
      <c r="V9" s="162"/>
      <c r="W9" s="162"/>
      <c r="X9" s="162"/>
      <c r="Y9" s="162"/>
      <c r="Z9" s="162"/>
      <c r="AA9" s="162"/>
      <c r="AB9" s="162"/>
      <c r="AC9" s="162"/>
      <c r="AD9" s="162"/>
      <c r="AE9" s="162"/>
      <c r="AF9" s="162"/>
      <c r="AG9" s="162"/>
      <c r="AH9" s="163"/>
      <c r="AI9" s="38"/>
      <c r="AJ9" s="18"/>
    </row>
    <row r="10" spans="2:36" ht="18.75" x14ac:dyDescent="0.3">
      <c r="B10" s="376" t="str">
        <f>January!B10</f>
        <v>Before starting completing the hours, please confirm that you have read the instructions in the sheet START DATA.</v>
      </c>
      <c r="C10" s="377"/>
      <c r="D10" s="377"/>
      <c r="E10" s="377"/>
      <c r="F10" s="377"/>
      <c r="G10" s="377"/>
      <c r="H10" s="377"/>
      <c r="I10" s="377"/>
      <c r="J10" s="377"/>
      <c r="K10" s="377"/>
      <c r="L10" s="377"/>
      <c r="M10" s="377"/>
      <c r="N10" s="377"/>
      <c r="O10" s="377"/>
      <c r="P10" s="377"/>
      <c r="Q10" s="377"/>
      <c r="R10" s="377"/>
      <c r="S10" s="377"/>
      <c r="T10" s="377"/>
      <c r="U10" s="377"/>
      <c r="V10" s="377"/>
      <c r="W10" s="377"/>
      <c r="X10" s="377"/>
      <c r="Y10" s="377"/>
      <c r="Z10" s="377"/>
      <c r="AA10" s="377"/>
      <c r="AB10" s="377"/>
      <c r="AC10" s="377"/>
      <c r="AD10" s="377"/>
      <c r="AE10" s="377"/>
      <c r="AF10" s="377"/>
      <c r="AG10" s="377"/>
      <c r="AH10" s="378"/>
      <c r="AI10" s="18"/>
    </row>
    <row r="11" spans="2:36" x14ac:dyDescent="0.25">
      <c r="B11" s="164" t="s">
        <v>96</v>
      </c>
      <c r="C11" s="165"/>
      <c r="D11" s="165"/>
      <c r="E11" s="165"/>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E11" s="165"/>
      <c r="AF11" s="165"/>
      <c r="AG11" s="165"/>
      <c r="AH11" s="166"/>
      <c r="AI11" s="67"/>
    </row>
    <row r="12" spans="2:36" x14ac:dyDescent="0.25">
      <c r="B12" s="117" t="s">
        <v>33</v>
      </c>
      <c r="C12" s="124">
        <f>Jahresübersicht!B21</f>
        <v>245</v>
      </c>
      <c r="D12" s="124">
        <f>Jahresübersicht!C21</f>
        <v>246</v>
      </c>
      <c r="E12" s="124">
        <f>Jahresübersicht!D21</f>
        <v>247</v>
      </c>
      <c r="F12" s="124">
        <f>Jahresübersicht!E21</f>
        <v>248</v>
      </c>
      <c r="G12" s="124">
        <f>Jahresübersicht!F21</f>
        <v>249</v>
      </c>
      <c r="H12" s="124">
        <f>Jahresübersicht!G21</f>
        <v>250</v>
      </c>
      <c r="I12" s="124">
        <f>Jahresübersicht!H21</f>
        <v>251</v>
      </c>
      <c r="J12" s="124">
        <f>Jahresübersicht!I21</f>
        <v>252</v>
      </c>
      <c r="K12" s="124">
        <f>Jahresübersicht!J21</f>
        <v>253</v>
      </c>
      <c r="L12" s="124">
        <f>Jahresübersicht!K21</f>
        <v>254</v>
      </c>
      <c r="M12" s="124">
        <f>Jahresübersicht!L21</f>
        <v>255</v>
      </c>
      <c r="N12" s="124">
        <f>Jahresübersicht!M21</f>
        <v>256</v>
      </c>
      <c r="O12" s="124">
        <f>Jahresübersicht!N21</f>
        <v>257</v>
      </c>
      <c r="P12" s="124">
        <f>Jahresübersicht!O21</f>
        <v>258</v>
      </c>
      <c r="Q12" s="124">
        <f>Jahresübersicht!P21</f>
        <v>259</v>
      </c>
      <c r="R12" s="124">
        <f>Jahresübersicht!Q21</f>
        <v>260</v>
      </c>
      <c r="S12" s="124">
        <f>Jahresübersicht!R21</f>
        <v>261</v>
      </c>
      <c r="T12" s="124">
        <f>Jahresübersicht!S21</f>
        <v>262</v>
      </c>
      <c r="U12" s="124">
        <f>Jahresübersicht!T21</f>
        <v>263</v>
      </c>
      <c r="V12" s="124">
        <f>Jahresübersicht!U21</f>
        <v>264</v>
      </c>
      <c r="W12" s="124">
        <f>Jahresübersicht!V21</f>
        <v>265</v>
      </c>
      <c r="X12" s="124">
        <f>Jahresübersicht!W21</f>
        <v>266</v>
      </c>
      <c r="Y12" s="124">
        <f>Jahresübersicht!X21</f>
        <v>267</v>
      </c>
      <c r="Z12" s="124">
        <f>Jahresübersicht!Y21</f>
        <v>268</v>
      </c>
      <c r="AA12" s="124">
        <f>Jahresübersicht!Z21</f>
        <v>269</v>
      </c>
      <c r="AB12" s="124">
        <f>Jahresübersicht!AA21</f>
        <v>270</v>
      </c>
      <c r="AC12" s="124">
        <f>Jahresübersicht!AB21</f>
        <v>271</v>
      </c>
      <c r="AD12" s="124">
        <f>Jahresübersicht!AC21</f>
        <v>272</v>
      </c>
      <c r="AE12" s="124">
        <f>Jahresübersicht!AD21</f>
        <v>273</v>
      </c>
      <c r="AF12" s="124">
        <f>Jahresübersicht!AE21</f>
        <v>274</v>
      </c>
      <c r="AG12" s="124" t="str">
        <f>Jahresübersicht!AF21</f>
        <v/>
      </c>
      <c r="AH12" s="379" t="s">
        <v>78</v>
      </c>
      <c r="AI12" s="410" t="s">
        <v>77</v>
      </c>
    </row>
    <row r="13" spans="2:36" x14ac:dyDescent="0.25">
      <c r="B13" s="117" t="s">
        <v>35</v>
      </c>
      <c r="C13" s="126">
        <f>Jahresübersicht!B22</f>
        <v>245</v>
      </c>
      <c r="D13" s="126">
        <f>Jahresübersicht!C22</f>
        <v>246</v>
      </c>
      <c r="E13" s="126">
        <f>Jahresübersicht!D22</f>
        <v>247</v>
      </c>
      <c r="F13" s="126">
        <f>Jahresübersicht!E22</f>
        <v>248</v>
      </c>
      <c r="G13" s="126">
        <f>Jahresübersicht!F22</f>
        <v>249</v>
      </c>
      <c r="H13" s="126">
        <f>Jahresübersicht!G22</f>
        <v>250</v>
      </c>
      <c r="I13" s="126">
        <f>Jahresübersicht!H22</f>
        <v>251</v>
      </c>
      <c r="J13" s="126">
        <f>Jahresübersicht!I22</f>
        <v>252</v>
      </c>
      <c r="K13" s="126">
        <f>Jahresübersicht!J22</f>
        <v>253</v>
      </c>
      <c r="L13" s="126">
        <f>Jahresübersicht!K22</f>
        <v>254</v>
      </c>
      <c r="M13" s="126">
        <f>Jahresübersicht!L22</f>
        <v>255</v>
      </c>
      <c r="N13" s="126">
        <f>Jahresübersicht!M22</f>
        <v>256</v>
      </c>
      <c r="O13" s="126">
        <f>Jahresübersicht!N22</f>
        <v>257</v>
      </c>
      <c r="P13" s="126">
        <f>Jahresübersicht!O22</f>
        <v>258</v>
      </c>
      <c r="Q13" s="126">
        <f>Jahresübersicht!P22</f>
        <v>259</v>
      </c>
      <c r="R13" s="126">
        <f>Jahresübersicht!Q22</f>
        <v>260</v>
      </c>
      <c r="S13" s="126">
        <f>Jahresübersicht!R22</f>
        <v>261</v>
      </c>
      <c r="T13" s="126">
        <f>Jahresübersicht!S22</f>
        <v>262</v>
      </c>
      <c r="U13" s="126">
        <f>Jahresübersicht!T22</f>
        <v>263</v>
      </c>
      <c r="V13" s="126">
        <f>Jahresübersicht!U22</f>
        <v>264</v>
      </c>
      <c r="W13" s="126">
        <f>Jahresübersicht!V22</f>
        <v>265</v>
      </c>
      <c r="X13" s="126">
        <f>Jahresübersicht!W22</f>
        <v>266</v>
      </c>
      <c r="Y13" s="126">
        <f>Jahresübersicht!X22</f>
        <v>267</v>
      </c>
      <c r="Z13" s="126">
        <f>Jahresübersicht!Y22</f>
        <v>268</v>
      </c>
      <c r="AA13" s="126">
        <f>Jahresübersicht!Z22</f>
        <v>269</v>
      </c>
      <c r="AB13" s="126">
        <f>Jahresübersicht!AA22</f>
        <v>270</v>
      </c>
      <c r="AC13" s="126">
        <f>Jahresübersicht!AB22</f>
        <v>271</v>
      </c>
      <c r="AD13" s="126">
        <f>Jahresübersicht!AC22</f>
        <v>272</v>
      </c>
      <c r="AE13" s="126">
        <f>Jahresübersicht!AD22</f>
        <v>273</v>
      </c>
      <c r="AF13" s="126">
        <f>Jahresübersicht!AE22</f>
        <v>274</v>
      </c>
      <c r="AG13" s="126" t="str">
        <f>Jahresübersicht!AF22</f>
        <v/>
      </c>
      <c r="AH13" s="380"/>
      <c r="AI13" s="411"/>
    </row>
    <row r="14" spans="2:36" ht="39" x14ac:dyDescent="0.25">
      <c r="B14" s="167" t="s">
        <v>36</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381" t="s">
        <v>34</v>
      </c>
      <c r="AI14" s="412"/>
    </row>
    <row r="15" spans="2:36" x14ac:dyDescent="0.25">
      <c r="B15" s="168" t="str">
        <f>'Start Data'!A38</f>
        <v>WP 1</v>
      </c>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120">
        <f t="shared" ref="AH15:AH30" si="0">SUM(C15:AG15)</f>
        <v>0</v>
      </c>
      <c r="AI15" s="45" t="e">
        <f>SUM(C15:AG15)/'Start Data'!$B$17</f>
        <v>#DIV/0!</v>
      </c>
    </row>
    <row r="16" spans="2:36" x14ac:dyDescent="0.25">
      <c r="B16" s="168" t="str">
        <f>'Start Data'!A39</f>
        <v>WP 2</v>
      </c>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120">
        <f t="shared" si="0"/>
        <v>0</v>
      </c>
      <c r="AI16" s="45" t="e">
        <f>SUM(C16:AG16)/'Start Data'!$B$17</f>
        <v>#DIV/0!</v>
      </c>
    </row>
    <row r="17" spans="2:35" x14ac:dyDescent="0.25">
      <c r="B17" s="168" t="str">
        <f>'Start Data'!A40</f>
        <v>WP 3</v>
      </c>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120">
        <f t="shared" si="0"/>
        <v>0</v>
      </c>
      <c r="AI17" s="45" t="e">
        <f>SUM(C17:AG17)/'Start Data'!$B$17</f>
        <v>#DIV/0!</v>
      </c>
    </row>
    <row r="18" spans="2:35" x14ac:dyDescent="0.25">
      <c r="B18" s="168" t="str">
        <f>'Start Data'!A41</f>
        <v>WP 4</v>
      </c>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120">
        <f t="shared" si="0"/>
        <v>0</v>
      </c>
      <c r="AI18" s="45" t="e">
        <f>SUM(C18:AG18)/'Start Data'!$B$17</f>
        <v>#DIV/0!</v>
      </c>
    </row>
    <row r="19" spans="2:35" x14ac:dyDescent="0.25">
      <c r="B19" s="168" t="str">
        <f>'Start Data'!A42</f>
        <v>WP 5</v>
      </c>
      <c r="C19" s="44"/>
      <c r="D19" s="44"/>
      <c r="E19" s="44"/>
      <c r="F19" s="44"/>
      <c r="G19" s="44"/>
      <c r="H19" s="44"/>
      <c r="I19" s="46"/>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120">
        <f t="shared" si="0"/>
        <v>0</v>
      </c>
      <c r="AI19" s="45" t="e">
        <f>SUM(C19:AG19)/'Start Data'!$B$17</f>
        <v>#DIV/0!</v>
      </c>
    </row>
    <row r="20" spans="2:35" x14ac:dyDescent="0.25">
      <c r="B20" s="168" t="str">
        <f>'Start Data'!A43</f>
        <v>WP 6</v>
      </c>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120">
        <f t="shared" si="0"/>
        <v>0</v>
      </c>
      <c r="AI20" s="45" t="e">
        <f>SUM(C20:AG20)/'Start Data'!$B$17</f>
        <v>#DIV/0!</v>
      </c>
    </row>
    <row r="21" spans="2:35" x14ac:dyDescent="0.25">
      <c r="B21" s="168" t="str">
        <f>'Start Data'!A44</f>
        <v>WP 7</v>
      </c>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120">
        <f t="shared" si="0"/>
        <v>0</v>
      </c>
      <c r="AI21" s="45" t="e">
        <f>SUM(C21:AG21)/'Start Data'!$B$17</f>
        <v>#DIV/0!</v>
      </c>
    </row>
    <row r="22" spans="2:35" x14ac:dyDescent="0.25">
      <c r="B22" s="168" t="str">
        <f>'Start Data'!A45</f>
        <v>WP 8</v>
      </c>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120">
        <f t="shared" si="0"/>
        <v>0</v>
      </c>
      <c r="AI22" s="45" t="e">
        <f>SUM(C22:AG22)/'Start Data'!$B$17</f>
        <v>#DIV/0!</v>
      </c>
    </row>
    <row r="23" spans="2:35" x14ac:dyDescent="0.25">
      <c r="B23" s="168" t="str">
        <f>'Start Data'!A46</f>
        <v>WP 9</v>
      </c>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120">
        <f t="shared" si="0"/>
        <v>0</v>
      </c>
      <c r="AI23" s="45" t="e">
        <f>SUM(C23:AG23)/'Start Data'!$B$17</f>
        <v>#DIV/0!</v>
      </c>
    </row>
    <row r="24" spans="2:35" x14ac:dyDescent="0.25">
      <c r="B24" s="168" t="str">
        <f>'Start Data'!A47</f>
        <v>WP 10</v>
      </c>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120">
        <f t="shared" si="0"/>
        <v>0</v>
      </c>
      <c r="AI24" s="45" t="e">
        <f>SUM(C24:AG24)/'Start Data'!$B$17</f>
        <v>#DIV/0!</v>
      </c>
    </row>
    <row r="25" spans="2:35" x14ac:dyDescent="0.25">
      <c r="B25" s="168" t="str">
        <f>'Start Data'!A48</f>
        <v>WP 11</v>
      </c>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120">
        <f t="shared" si="0"/>
        <v>0</v>
      </c>
      <c r="AI25" s="45" t="e">
        <f>SUM(C25:AG25)/'Start Data'!$B$17</f>
        <v>#DIV/0!</v>
      </c>
    </row>
    <row r="26" spans="2:35" x14ac:dyDescent="0.25">
      <c r="B26" s="168" t="str">
        <f>'Start Data'!A49</f>
        <v>WP 12</v>
      </c>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120">
        <f t="shared" si="0"/>
        <v>0</v>
      </c>
      <c r="AI26" s="45" t="e">
        <f>SUM(C26:AG26)/'Start Data'!$B$17</f>
        <v>#DIV/0!</v>
      </c>
    </row>
    <row r="27" spans="2:35" x14ac:dyDescent="0.25">
      <c r="B27" s="168" t="str">
        <f>'Start Data'!A50</f>
        <v>WP 13</v>
      </c>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120">
        <f t="shared" si="0"/>
        <v>0</v>
      </c>
      <c r="AI27" s="45" t="e">
        <f>SUM(C27:AG27)/'Start Data'!$B$17</f>
        <v>#DIV/0!</v>
      </c>
    </row>
    <row r="28" spans="2:35" x14ac:dyDescent="0.25">
      <c r="B28" s="168" t="str">
        <f>'Start Data'!A51</f>
        <v>WP 14</v>
      </c>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120">
        <f t="shared" si="0"/>
        <v>0</v>
      </c>
      <c r="AI28" s="45" t="e">
        <f>SUM(C28:AG28)/'Start Data'!$B$17</f>
        <v>#DIV/0!</v>
      </c>
    </row>
    <row r="29" spans="2:35" x14ac:dyDescent="0.25">
      <c r="B29" s="168" t="str">
        <f>'Start Data'!A52</f>
        <v>WP 15</v>
      </c>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120">
        <f t="shared" si="0"/>
        <v>0</v>
      </c>
      <c r="AI29" s="45" t="e">
        <f>SUM(C29:AG29)/'Start Data'!$B$17</f>
        <v>#DIV/0!</v>
      </c>
    </row>
    <row r="30" spans="2:35" collapsed="1" x14ac:dyDescent="0.25">
      <c r="B30" s="122" t="s">
        <v>37</v>
      </c>
      <c r="C30" s="123">
        <f>SUM(C15:C29)</f>
        <v>0</v>
      </c>
      <c r="D30" s="123">
        <f t="shared" ref="D30:AG30" si="1">SUM(D15:D29)</f>
        <v>0</v>
      </c>
      <c r="E30" s="123">
        <f t="shared" si="1"/>
        <v>0</v>
      </c>
      <c r="F30" s="123">
        <f t="shared" si="1"/>
        <v>0</v>
      </c>
      <c r="G30" s="123">
        <f t="shared" si="1"/>
        <v>0</v>
      </c>
      <c r="H30" s="123">
        <f t="shared" si="1"/>
        <v>0</v>
      </c>
      <c r="I30" s="123">
        <f t="shared" si="1"/>
        <v>0</v>
      </c>
      <c r="J30" s="123">
        <f t="shared" si="1"/>
        <v>0</v>
      </c>
      <c r="K30" s="123">
        <f t="shared" si="1"/>
        <v>0</v>
      </c>
      <c r="L30" s="123">
        <f t="shared" si="1"/>
        <v>0</v>
      </c>
      <c r="M30" s="123">
        <f t="shared" si="1"/>
        <v>0</v>
      </c>
      <c r="N30" s="123">
        <f t="shared" si="1"/>
        <v>0</v>
      </c>
      <c r="O30" s="123">
        <f t="shared" si="1"/>
        <v>0</v>
      </c>
      <c r="P30" s="123">
        <f t="shared" si="1"/>
        <v>0</v>
      </c>
      <c r="Q30" s="123">
        <f t="shared" si="1"/>
        <v>0</v>
      </c>
      <c r="R30" s="123">
        <f t="shared" si="1"/>
        <v>0</v>
      </c>
      <c r="S30" s="123">
        <f t="shared" si="1"/>
        <v>0</v>
      </c>
      <c r="T30" s="123">
        <f t="shared" si="1"/>
        <v>0</v>
      </c>
      <c r="U30" s="123">
        <f t="shared" si="1"/>
        <v>0</v>
      </c>
      <c r="V30" s="123">
        <f t="shared" si="1"/>
        <v>0</v>
      </c>
      <c r="W30" s="123">
        <f t="shared" si="1"/>
        <v>0</v>
      </c>
      <c r="X30" s="123">
        <f t="shared" si="1"/>
        <v>0</v>
      </c>
      <c r="Y30" s="123">
        <f t="shared" si="1"/>
        <v>0</v>
      </c>
      <c r="Z30" s="123">
        <f t="shared" si="1"/>
        <v>0</v>
      </c>
      <c r="AA30" s="123">
        <f t="shared" si="1"/>
        <v>0</v>
      </c>
      <c r="AB30" s="123">
        <f t="shared" si="1"/>
        <v>0</v>
      </c>
      <c r="AC30" s="123">
        <f t="shared" si="1"/>
        <v>0</v>
      </c>
      <c r="AD30" s="123">
        <f t="shared" si="1"/>
        <v>0</v>
      </c>
      <c r="AE30" s="123">
        <f t="shared" si="1"/>
        <v>0</v>
      </c>
      <c r="AF30" s="123">
        <f t="shared" si="1"/>
        <v>0</v>
      </c>
      <c r="AG30" s="123">
        <f t="shared" si="1"/>
        <v>0</v>
      </c>
      <c r="AH30" s="120">
        <f t="shared" si="0"/>
        <v>0</v>
      </c>
      <c r="AI30" s="45" t="e">
        <f>SUM(C30:AG30)/'Start Data'!$B$17</f>
        <v>#DIV/0!</v>
      </c>
    </row>
    <row r="31" spans="2:35" x14ac:dyDescent="0.25">
      <c r="B31" s="4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48"/>
      <c r="AI31" s="18"/>
    </row>
    <row r="32" spans="2:35" x14ac:dyDescent="0.25">
      <c r="B32" s="322" t="s">
        <v>146</v>
      </c>
      <c r="C32" s="323"/>
      <c r="D32" s="323"/>
      <c r="E32" s="323"/>
      <c r="F32" s="323"/>
      <c r="G32" s="323"/>
      <c r="H32" s="323"/>
      <c r="I32" s="323"/>
      <c r="J32" s="323"/>
      <c r="K32" s="323"/>
      <c r="L32" s="323"/>
      <c r="M32" s="323"/>
      <c r="N32" s="323"/>
      <c r="O32" s="323"/>
      <c r="P32" s="323"/>
      <c r="Q32" s="323"/>
      <c r="R32" s="323"/>
      <c r="S32" s="323"/>
      <c r="T32" s="323"/>
      <c r="U32" s="323"/>
      <c r="V32" s="323"/>
      <c r="W32" s="323"/>
      <c r="X32" s="323"/>
      <c r="Y32" s="323"/>
      <c r="Z32" s="323"/>
      <c r="AA32" s="323"/>
      <c r="AB32" s="323"/>
      <c r="AC32" s="323"/>
      <c r="AD32" s="323"/>
      <c r="AE32" s="323"/>
      <c r="AF32" s="323"/>
      <c r="AG32" s="323"/>
      <c r="AH32" s="324"/>
      <c r="AI32" s="18"/>
    </row>
    <row r="33" spans="2:35" x14ac:dyDescent="0.25">
      <c r="B33" s="325"/>
      <c r="C33" s="326"/>
      <c r="D33" s="326"/>
      <c r="E33" s="326"/>
      <c r="F33" s="326"/>
      <c r="G33" s="326"/>
      <c r="H33" s="326"/>
      <c r="I33" s="326"/>
      <c r="J33" s="326"/>
      <c r="K33" s="326"/>
      <c r="L33" s="326"/>
      <c r="M33" s="326"/>
      <c r="N33" s="326"/>
      <c r="O33" s="326"/>
      <c r="P33" s="326"/>
      <c r="Q33" s="326"/>
      <c r="R33" s="326"/>
      <c r="S33" s="326"/>
      <c r="T33" s="326"/>
      <c r="U33" s="326"/>
      <c r="V33" s="326"/>
      <c r="W33" s="326"/>
      <c r="X33" s="326"/>
      <c r="Y33" s="326"/>
      <c r="Z33" s="326"/>
      <c r="AA33" s="326"/>
      <c r="AB33" s="326"/>
      <c r="AC33" s="326"/>
      <c r="AD33" s="326"/>
      <c r="AE33" s="326"/>
      <c r="AF33" s="326"/>
      <c r="AG33" s="326"/>
      <c r="AH33" s="327"/>
      <c r="AI33" s="18"/>
    </row>
    <row r="34" spans="2:35" x14ac:dyDescent="0.25">
      <c r="B34" s="328"/>
      <c r="C34" s="329"/>
      <c r="D34" s="329"/>
      <c r="E34" s="329"/>
      <c r="F34" s="329"/>
      <c r="G34" s="329"/>
      <c r="H34" s="329"/>
      <c r="I34" s="329"/>
      <c r="J34" s="329"/>
      <c r="K34" s="329"/>
      <c r="L34" s="329"/>
      <c r="M34" s="329"/>
      <c r="N34" s="329"/>
      <c r="O34" s="329"/>
      <c r="P34" s="329"/>
      <c r="Q34" s="329"/>
      <c r="R34" s="329"/>
      <c r="S34" s="329"/>
      <c r="T34" s="329"/>
      <c r="U34" s="329"/>
      <c r="V34" s="329"/>
      <c r="W34" s="329"/>
      <c r="X34" s="329"/>
      <c r="Y34" s="329"/>
      <c r="Z34" s="329"/>
      <c r="AA34" s="329"/>
      <c r="AB34" s="329"/>
      <c r="AC34" s="329"/>
      <c r="AD34" s="329"/>
      <c r="AE34" s="329"/>
      <c r="AF34" s="329"/>
      <c r="AG34" s="329"/>
      <c r="AH34" s="330"/>
      <c r="AI34" s="18"/>
    </row>
    <row r="35" spans="2:35" x14ac:dyDescent="0.25">
      <c r="B35" s="169"/>
      <c r="C35" s="170"/>
      <c r="D35" s="170"/>
      <c r="E35" s="170"/>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1"/>
      <c r="AI35" s="18"/>
    </row>
    <row r="36" spans="2:35" x14ac:dyDescent="0.25">
      <c r="B36" s="384" t="s">
        <v>129</v>
      </c>
      <c r="C36" s="385"/>
      <c r="D36" s="385"/>
      <c r="E36" s="385"/>
      <c r="F36" s="385"/>
      <c r="G36" s="385"/>
      <c r="H36" s="385"/>
      <c r="I36" s="385"/>
      <c r="J36" s="385"/>
      <c r="K36" s="385"/>
      <c r="L36" s="385"/>
      <c r="M36" s="385"/>
      <c r="N36" s="385"/>
      <c r="O36" s="385"/>
      <c r="P36" s="385"/>
      <c r="Q36" s="385"/>
      <c r="R36" s="385"/>
      <c r="S36" s="385"/>
      <c r="T36" s="385"/>
      <c r="U36" s="385"/>
      <c r="V36" s="385"/>
      <c r="W36" s="385"/>
      <c r="X36" s="385"/>
      <c r="Y36" s="385"/>
      <c r="Z36" s="385"/>
      <c r="AA36" s="385"/>
      <c r="AB36" s="385"/>
      <c r="AC36" s="385"/>
      <c r="AD36" s="385"/>
      <c r="AE36" s="385"/>
      <c r="AF36" s="385"/>
      <c r="AG36" s="385"/>
      <c r="AH36" s="386"/>
      <c r="AI36" s="18"/>
    </row>
    <row r="37" spans="2:35" x14ac:dyDescent="0.25">
      <c r="B37" s="387"/>
      <c r="C37" s="385"/>
      <c r="D37" s="385"/>
      <c r="E37" s="385"/>
      <c r="F37" s="385"/>
      <c r="G37" s="385"/>
      <c r="H37" s="385"/>
      <c r="I37" s="385"/>
      <c r="J37" s="385"/>
      <c r="K37" s="385"/>
      <c r="L37" s="385"/>
      <c r="M37" s="385"/>
      <c r="N37" s="385"/>
      <c r="O37" s="385"/>
      <c r="P37" s="385"/>
      <c r="Q37" s="385"/>
      <c r="R37" s="385"/>
      <c r="S37" s="385"/>
      <c r="T37" s="385"/>
      <c r="U37" s="385"/>
      <c r="V37" s="385"/>
      <c r="W37" s="385"/>
      <c r="X37" s="385"/>
      <c r="Y37" s="385"/>
      <c r="Z37" s="385"/>
      <c r="AA37" s="385"/>
      <c r="AB37" s="385"/>
      <c r="AC37" s="385"/>
      <c r="AD37" s="385"/>
      <c r="AE37" s="385"/>
      <c r="AF37" s="385"/>
      <c r="AG37" s="385"/>
      <c r="AH37" s="386"/>
      <c r="AI37" s="18"/>
    </row>
    <row r="38" spans="2:35" x14ac:dyDescent="0.25">
      <c r="B38" s="49" t="s">
        <v>80</v>
      </c>
      <c r="C38" s="50"/>
      <c r="D38" s="50"/>
      <c r="E38" s="50"/>
      <c r="F38" s="50"/>
      <c r="G38" s="50"/>
      <c r="H38" s="50"/>
      <c r="I38" s="50"/>
      <c r="J38" s="50"/>
      <c r="K38" s="50"/>
      <c r="L38" s="50"/>
      <c r="M38" s="50"/>
      <c r="N38" s="50"/>
      <c r="O38" s="50"/>
      <c r="P38" s="50"/>
      <c r="Q38" s="51"/>
      <c r="R38" s="52"/>
      <c r="S38" s="53" t="s">
        <v>81</v>
      </c>
      <c r="T38" s="50"/>
      <c r="U38" s="50"/>
      <c r="V38" s="50"/>
      <c r="W38" s="50"/>
      <c r="X38" s="50"/>
      <c r="Y38" s="50"/>
      <c r="Z38" s="50"/>
      <c r="AA38" s="50"/>
      <c r="AB38" s="50"/>
      <c r="AC38" s="50"/>
      <c r="AD38" s="50"/>
      <c r="AE38" s="50"/>
      <c r="AF38" s="50"/>
      <c r="AG38" s="50"/>
      <c r="AH38" s="54"/>
      <c r="AI38" s="18"/>
    </row>
    <row r="39" spans="2:35" x14ac:dyDescent="0.25">
      <c r="B39" s="55"/>
      <c r="C39" s="56"/>
      <c r="D39" s="56"/>
      <c r="E39" s="56"/>
      <c r="F39" s="56"/>
      <c r="G39" s="56"/>
      <c r="H39" s="56"/>
      <c r="I39" s="56"/>
      <c r="J39" s="56"/>
      <c r="K39" s="56"/>
      <c r="L39" s="56"/>
      <c r="M39" s="56"/>
      <c r="N39" s="56"/>
      <c r="O39" s="56"/>
      <c r="P39" s="56"/>
      <c r="Q39" s="57"/>
      <c r="R39" s="52"/>
      <c r="S39" s="58"/>
      <c r="T39" s="56"/>
      <c r="U39" s="56"/>
      <c r="V39" s="56"/>
      <c r="W39" s="56"/>
      <c r="X39" s="56"/>
      <c r="Y39" s="56"/>
      <c r="Z39" s="56"/>
      <c r="AA39" s="56"/>
      <c r="AB39" s="56"/>
      <c r="AC39" s="56"/>
      <c r="AD39" s="56"/>
      <c r="AE39" s="56"/>
      <c r="AF39" s="56"/>
      <c r="AG39" s="56"/>
      <c r="AH39" s="59"/>
      <c r="AI39" s="18"/>
    </row>
    <row r="40" spans="2:35" x14ac:dyDescent="0.25">
      <c r="B40" s="55" t="s">
        <v>79</v>
      </c>
      <c r="C40" s="56"/>
      <c r="D40" s="56"/>
      <c r="E40" s="56"/>
      <c r="F40" s="56"/>
      <c r="G40" s="56"/>
      <c r="H40" s="56"/>
      <c r="I40" s="56"/>
      <c r="J40" s="56"/>
      <c r="K40" s="56"/>
      <c r="L40" s="56"/>
      <c r="M40" s="56"/>
      <c r="N40" s="56"/>
      <c r="O40" s="56"/>
      <c r="P40" s="56"/>
      <c r="Q40" s="57"/>
      <c r="R40" s="60"/>
      <c r="S40" s="58" t="s">
        <v>79</v>
      </c>
      <c r="T40" s="56"/>
      <c r="U40" s="56"/>
      <c r="V40" s="56"/>
      <c r="W40" s="56"/>
      <c r="X40" s="56"/>
      <c r="Y40" s="56"/>
      <c r="Z40" s="56"/>
      <c r="AA40" s="56"/>
      <c r="AB40" s="56"/>
      <c r="AC40" s="56"/>
      <c r="AD40" s="56"/>
      <c r="AE40" s="56"/>
      <c r="AF40" s="56"/>
      <c r="AG40" s="56"/>
      <c r="AH40" s="59"/>
    </row>
    <row r="41" spans="2:35" ht="15.75" thickBot="1" x14ac:dyDescent="0.3">
      <c r="B41" s="294"/>
      <c r="C41" s="293"/>
      <c r="D41" s="293"/>
      <c r="E41" s="293"/>
      <c r="F41" s="293"/>
      <c r="G41" s="293"/>
      <c r="H41" s="293">
        <f>'Start Data'!B10</f>
        <v>0</v>
      </c>
      <c r="I41" s="293"/>
      <c r="J41" s="293"/>
      <c r="K41" s="293"/>
      <c r="L41" s="293"/>
      <c r="M41" s="293"/>
      <c r="N41" s="293"/>
      <c r="O41" s="293"/>
      <c r="P41" s="293"/>
      <c r="Q41" s="295"/>
      <c r="R41" s="296"/>
      <c r="S41" s="297"/>
      <c r="T41" s="293"/>
      <c r="U41" s="293"/>
      <c r="V41" s="293"/>
      <c r="W41" s="293"/>
      <c r="X41" s="293"/>
      <c r="Y41" s="293"/>
      <c r="Z41" s="293">
        <f>'Start Data'!B12</f>
        <v>0</v>
      </c>
      <c r="AA41" s="293"/>
      <c r="AB41" s="293"/>
      <c r="AC41" s="293"/>
      <c r="AD41" s="293"/>
      <c r="AE41" s="293"/>
      <c r="AF41" s="293"/>
      <c r="AG41" s="293"/>
      <c r="AH41" s="298"/>
    </row>
  </sheetData>
  <sheetProtection algorithmName="SHA-512" hashValue="iYu/VIrX5QPthf99C6gJ/21sTvGKh3iVNjjsNNcjh5U9Pqbm11Z3iP94zqCZAMNiG654hRVsBOYjbco7qMs20g==" saltValue="DHffbUqg4fQ0gBxDgDMW9A==" spinCount="100000" sheet="1" objects="1" scenarios="1"/>
  <mergeCells count="21">
    <mergeCell ref="B36:AH37"/>
    <mergeCell ref="B4:G4"/>
    <mergeCell ref="H4:K4"/>
    <mergeCell ref="B5:G5"/>
    <mergeCell ref="H5:K5"/>
    <mergeCell ref="U5:V5"/>
    <mergeCell ref="W5:X5"/>
    <mergeCell ref="B6:G6"/>
    <mergeCell ref="H6:K6"/>
    <mergeCell ref="U6:V6"/>
    <mergeCell ref="W6:X6"/>
    <mergeCell ref="B7:G7"/>
    <mergeCell ref="H7:K7"/>
    <mergeCell ref="B8:G8"/>
    <mergeCell ref="H8:K8"/>
    <mergeCell ref="B9:G9"/>
    <mergeCell ref="AI12:AI14"/>
    <mergeCell ref="B10:AH10"/>
    <mergeCell ref="B32:AH34"/>
    <mergeCell ref="AH12:AH14"/>
    <mergeCell ref="H9:K9"/>
  </mergeCells>
  <conditionalFormatting sqref="C12:AG13">
    <cfRule type="expression" dxfId="97" priority="18">
      <formula>WEEKDAY(C12,2)&gt;5</formula>
    </cfRule>
  </conditionalFormatting>
  <conditionalFormatting sqref="C15:AG29">
    <cfRule type="cellIs" dxfId="96" priority="55" operator="greaterThan">
      <formula>10</formula>
    </cfRule>
  </conditionalFormatting>
  <pageMargins left="0.7" right="0.7" top="0.78740157499999996" bottom="0.78740157499999996" header="0.3" footer="0.3"/>
  <pageSetup paperSize="9" scale="72"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311156DB-5458-46E5-9349-329B8DBD79C3}">
            <xm:f>VLOOKUP(C12,Feiertage!$B$25:$B$31,1,0)</xm:f>
            <x14:dxf>
              <fill>
                <patternFill patternType="solid">
                  <fgColor theme="8" tint="0.79998168889431442"/>
                  <bgColor theme="8" tint="0.79998168889431442"/>
                </patternFill>
              </fill>
            </x14:dxf>
          </x14:cfRule>
          <x14:cfRule type="expression" priority="2" id="{158DFFE0-9D07-47B6-91E1-6324756B91A6}">
            <xm:f>IF('Start Data'!$B$3=Feiertage!$Q$2,VLOOKUP(C12,Feiertage!$Q$3:$Q$21,1,0),0)</xm:f>
            <x14:dxf>
              <fill>
                <patternFill patternType="solid">
                  <fgColor theme="8" tint="0.79998168889431442"/>
                  <bgColor theme="8" tint="0.79998168889431442"/>
                </patternFill>
              </fill>
            </x14:dxf>
          </x14:cfRule>
          <x14:cfRule type="expression" priority="3" id="{725A8921-1ECF-47F8-9674-AB2606D7CB63}">
            <xm:f>IF('Start Data'!$B$3=Feiertage!$P$2,VLOOKUP(C12,Feiertage!$P$3:$P$21,1,0),0)</xm:f>
            <x14:dxf>
              <fill>
                <patternFill patternType="solid">
                  <fgColor theme="8" tint="0.79998168889431442"/>
                  <bgColor theme="8" tint="0.79998168889431442"/>
                </patternFill>
              </fill>
            </x14:dxf>
          </x14:cfRule>
          <x14:cfRule type="expression" priority="4" id="{A536164A-40A6-40B3-A1CA-3C5EC00A1DC5}">
            <xm:f>IF('Start Data'!$B$3=Feiertage!$O$2,VLOOKUP(C12,Feiertage!$O$3:$O$21,1,0),0)</xm:f>
            <x14:dxf>
              <fill>
                <patternFill patternType="solid">
                  <fgColor theme="8" tint="0.79998168889431442"/>
                  <bgColor theme="8" tint="0.79998168889431442"/>
                </patternFill>
              </fill>
            </x14:dxf>
          </x14:cfRule>
          <x14:cfRule type="expression" priority="5" id="{F8C69D25-3E21-48B6-9ABF-90A56ED9585B}">
            <xm:f>IF('Start Data'!$B$3=Feiertage!$N$2,VLOOKUP(C12,Feiertage!$N$3:$N$21,1,0),0)</xm:f>
            <x14:dxf>
              <fill>
                <patternFill patternType="solid">
                  <fgColor theme="8" tint="0.79998168889431442"/>
                  <bgColor theme="8" tint="0.79998168889431442"/>
                </patternFill>
              </fill>
            </x14:dxf>
          </x14:cfRule>
          <x14:cfRule type="expression" priority="6" id="{B1F441E8-EABB-4746-AF8A-9A3DE102DD47}">
            <xm:f>IF('Start Data'!$B$3=Feiertage!$M$2,VLOOKUP(C12,Feiertage!$M$3:$M$21,1,0),0)</xm:f>
            <x14:dxf>
              <fill>
                <patternFill patternType="solid">
                  <fgColor theme="8" tint="0.79998168889431442"/>
                  <bgColor theme="8" tint="0.79998168889431442"/>
                </patternFill>
              </fill>
            </x14:dxf>
          </x14:cfRule>
          <x14:cfRule type="expression" priority="7" id="{388DD348-21C2-4718-A4BE-19D7C6DFEEB8}">
            <xm:f>IF('Start Data'!$B$3=Feiertage!$L$2,VLOOKUP(C12,Feiertage!$L$3:$L$21,1,0),0)</xm:f>
            <x14:dxf>
              <fill>
                <patternFill patternType="solid">
                  <fgColor theme="8" tint="0.79998168889431442"/>
                  <bgColor theme="8" tint="0.79998168889431442"/>
                </patternFill>
              </fill>
            </x14:dxf>
          </x14:cfRule>
          <x14:cfRule type="expression" priority="8" id="{EEDAECB3-0771-428A-B79A-CA421F469317}">
            <xm:f>IF('Start Data'!$B$3=Feiertage!$K$2,VLOOKUP(C12,Feiertage!$K$3:$K$21,1,0),0)</xm:f>
            <x14:dxf>
              <fill>
                <patternFill patternType="solid">
                  <fgColor theme="8" tint="0.79998168889431442"/>
                  <bgColor theme="8" tint="0.79998168889431442"/>
                </patternFill>
              </fill>
            </x14:dxf>
          </x14:cfRule>
          <x14:cfRule type="expression" priority="9" id="{570D0242-526B-4481-A628-113A093EE53B}">
            <xm:f>IF('Start Data'!$B$3=Feiertage!$J$2,VLOOKUP(C12,Feiertage!$J$3:$J$21,1,0),0)</xm:f>
            <x14:dxf>
              <fill>
                <patternFill patternType="solid">
                  <fgColor theme="8" tint="0.79998168889431442"/>
                  <bgColor theme="8" tint="0.79998168889431442"/>
                </patternFill>
              </fill>
            </x14:dxf>
          </x14:cfRule>
          <x14:cfRule type="expression" priority="10" id="{18F1D450-C269-4ABC-AC19-AE49831E4014}">
            <xm:f>IF('Start Data'!$B$3=Feiertage!$I$2,VLOOKUP(C12,Feiertage!$I$3:$I$21,1,0),0)</xm:f>
            <x14:dxf>
              <fill>
                <patternFill patternType="solid">
                  <fgColor theme="8" tint="0.79998168889431442"/>
                  <bgColor theme="8" tint="0.79998168889431442"/>
                </patternFill>
              </fill>
            </x14:dxf>
          </x14:cfRule>
          <x14:cfRule type="expression" priority="11" id="{4D22E5A2-7316-4DF0-9BC8-5F5F94E30B51}">
            <xm:f>IF('Start Data'!$B$3=Feiertage!$H$2,VLOOKUP(C12,Feiertage!$H$3:$H$21,1,0),0)</xm:f>
            <x14:dxf>
              <fill>
                <patternFill patternType="solid">
                  <fgColor theme="8" tint="0.79998168889431442"/>
                  <bgColor theme="8" tint="0.79998168889431442"/>
                </patternFill>
              </fill>
            </x14:dxf>
          </x14:cfRule>
          <x14:cfRule type="expression" priority="12" id="{3328679E-C179-4754-A17D-5D81B57FC682}">
            <xm:f>IF('Start Data'!$B$3=Feiertage!$G$2,VLOOKUP(C12,Feiertage!$G$3:$G$21,1,0),0)</xm:f>
            <x14:dxf>
              <fill>
                <patternFill patternType="solid">
                  <fgColor theme="8" tint="0.79998168889431442"/>
                  <bgColor theme="8" tint="0.79998168889431442"/>
                </patternFill>
              </fill>
            </x14:dxf>
          </x14:cfRule>
          <x14:cfRule type="expression" priority="13" id="{AC27D9F9-5ACD-41E4-9099-13DFB1CE2C30}">
            <xm:f>IF('Start Data'!$B$3=Feiertage!$F$2,VLOOKUP(C12,Feiertage!$F$3:$F$21,1,0),0)</xm:f>
            <x14:dxf>
              <fill>
                <patternFill patternType="solid">
                  <fgColor theme="8" tint="0.79998168889431442"/>
                  <bgColor theme="8" tint="0.79998168889431442"/>
                </patternFill>
              </fill>
            </x14:dxf>
          </x14:cfRule>
          <x14:cfRule type="expression" priority="14" id="{AE8AA6F0-094A-4282-A2E2-98DA60EE0AE0}">
            <xm:f>IF('Start Data'!$B$3=Feiertage!$E$2,VLOOKUP(C12,Feiertage!$E$3:$E$21,1,0),0)</xm:f>
            <x14:dxf>
              <fill>
                <patternFill patternType="solid">
                  <fgColor theme="8" tint="0.79998168889431442"/>
                  <bgColor theme="8" tint="0.79998168889431442"/>
                </patternFill>
              </fill>
            </x14:dxf>
          </x14:cfRule>
          <x14:cfRule type="expression" priority="15" id="{E7F10445-EC2D-4F65-BC98-0B72FEB01990}">
            <xm:f>IF('Start Data'!$B$3=Feiertage!$D$2,VLOOKUP(C12,Feiertage!$D$3:$D$21,1,0),0)</xm:f>
            <x14:dxf>
              <fill>
                <patternFill patternType="solid">
                  <fgColor theme="8" tint="0.79998168889431442"/>
                  <bgColor theme="8" tint="0.79998168889431442"/>
                </patternFill>
              </fill>
            </x14:dxf>
          </x14:cfRule>
          <x14:cfRule type="expression" priority="16" id="{B7AD2405-3EA5-46B8-A0B4-3E747DC2F5F6}">
            <xm:f>IF('Start Data'!$B$3=Feiertage!$B$2,VLOOKUP(C12,Feiertage!$B$3:$B$21,1,0),0)</xm:f>
            <x14:dxf>
              <fill>
                <patternFill patternType="solid">
                  <fgColor theme="8" tint="0.79998168889431442"/>
                  <bgColor theme="8" tint="0.79998168889431442"/>
                </patternFill>
              </fill>
            </x14:dxf>
          </x14:cfRule>
          <x14:cfRule type="expression" priority="17" id="{90DF6058-46A8-46AF-BCF0-E47D038F1744}">
            <xm:f>IF('Start Data'!$B$3=Feiertage!$C$2,VLOOKUP(C12,Feiertage!$C$3:$C$21,1,0),0)</xm:f>
            <x14:dxf>
              <fill>
                <patternFill patternType="solid">
                  <fgColor theme="8" tint="0.79998168889431442"/>
                  <bgColor theme="8" tint="0.79998168889431442"/>
                </patternFill>
              </fill>
            </x14:dxf>
          </x14:cfRule>
          <xm:sqref>C12:AG13</xm:sqref>
        </x14:conditionalFormatting>
        <x14:conditionalFormatting xmlns:xm="http://schemas.microsoft.com/office/excel/2006/main">
          <x14:cfRule type="expression" priority="56" id="{C732AF09-F645-4F34-BBCA-FAFF1F15E09A}">
            <xm:f>AND($C$13&gt;='Start Data'!$D38,$C$13&lt;='Start Data'!$E38,'Start Data'!$F38="x")</xm:f>
            <x14:dxf>
              <fill>
                <patternFill patternType="solid">
                  <fgColor indexed="26"/>
                  <bgColor indexed="26"/>
                </patternFill>
              </fill>
            </x14:dxf>
          </x14:cfRule>
          <xm:sqref>C15:AG29</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CC"/>
    <pageSetUpPr fitToPage="1"/>
  </sheetPr>
  <dimension ref="B1:AJ41"/>
  <sheetViews>
    <sheetView showGridLines="0" workbookViewId="0">
      <selection activeCell="B11" sqref="B11"/>
    </sheetView>
  </sheetViews>
  <sheetFormatPr baseColWidth="10" defaultColWidth="11.28515625" defaultRowHeight="15" x14ac:dyDescent="0.25"/>
  <cols>
    <col min="1" max="1" width="2.7109375" style="20" customWidth="1"/>
    <col min="2" max="2" width="11.28515625" style="20"/>
    <col min="3" max="33" width="5.28515625" style="20" customWidth="1"/>
    <col min="34" max="34" width="7.140625" style="20" customWidth="1"/>
    <col min="35" max="35" width="8" style="20" customWidth="1"/>
    <col min="36" max="16384" width="11.28515625" style="20"/>
  </cols>
  <sheetData>
    <row r="1" spans="2:36" ht="15.75" thickBot="1" x14ac:dyDescent="0.3">
      <c r="B1" s="128" t="str">
        <f>January!B1</f>
        <v>as of 12/2024</v>
      </c>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row>
    <row r="2" spans="2:36" s="35" customFormat="1" ht="18" customHeight="1" x14ac:dyDescent="0.2">
      <c r="B2" s="130" t="s">
        <v>76</v>
      </c>
      <c r="C2" s="131"/>
      <c r="D2" s="131"/>
      <c r="E2" s="131"/>
      <c r="F2" s="131"/>
      <c r="G2" s="131"/>
      <c r="H2" s="131"/>
      <c r="I2" s="131"/>
      <c r="J2" s="131"/>
      <c r="K2" s="131"/>
      <c r="L2" s="131"/>
      <c r="M2" s="131"/>
      <c r="N2" s="131"/>
      <c r="O2" s="131"/>
      <c r="P2" s="131"/>
      <c r="Q2" s="131"/>
      <c r="R2" s="131"/>
      <c r="S2" s="131"/>
      <c r="T2" s="131"/>
      <c r="U2" s="132"/>
      <c r="V2" s="132"/>
      <c r="W2" s="132"/>
      <c r="X2" s="132"/>
      <c r="Y2" s="132"/>
      <c r="Z2" s="132"/>
      <c r="AA2" s="132"/>
      <c r="AB2" s="132"/>
      <c r="AC2" s="132"/>
      <c r="AD2" s="131"/>
      <c r="AE2" s="131"/>
      <c r="AF2" s="131"/>
      <c r="AG2" s="131"/>
      <c r="AH2" s="133"/>
      <c r="AI2" s="17"/>
    </row>
    <row r="3" spans="2:36" s="35" customFormat="1" ht="15" customHeight="1" thickBot="1" x14ac:dyDescent="0.25">
      <c r="B3" s="134"/>
      <c r="C3" s="135"/>
      <c r="D3" s="135"/>
      <c r="E3" s="135"/>
      <c r="F3" s="135"/>
      <c r="G3" s="135"/>
      <c r="H3" s="135"/>
      <c r="I3" s="135"/>
      <c r="J3" s="135"/>
      <c r="K3" s="135"/>
      <c r="L3" s="135"/>
      <c r="M3" s="135"/>
      <c r="N3" s="135"/>
      <c r="O3" s="135"/>
      <c r="P3" s="135"/>
      <c r="Q3" s="135"/>
      <c r="R3" s="135"/>
      <c r="S3" s="135"/>
      <c r="T3" s="135"/>
      <c r="U3" s="136"/>
      <c r="V3" s="136"/>
      <c r="W3" s="136"/>
      <c r="X3" s="136"/>
      <c r="Y3" s="136"/>
      <c r="Z3" s="136"/>
      <c r="AA3" s="136"/>
      <c r="AB3" s="136"/>
      <c r="AC3" s="136"/>
      <c r="AD3" s="135"/>
      <c r="AE3" s="135"/>
      <c r="AF3" s="135"/>
      <c r="AG3" s="135"/>
      <c r="AH3" s="137"/>
      <c r="AI3" s="36"/>
    </row>
    <row r="4" spans="2:36" ht="15.75" x14ac:dyDescent="0.25">
      <c r="B4" s="388" t="s">
        <v>82</v>
      </c>
      <c r="C4" s="389"/>
      <c r="D4" s="389"/>
      <c r="E4" s="389"/>
      <c r="F4" s="389"/>
      <c r="G4" s="390"/>
      <c r="H4" s="391">
        <f>'Start Data'!$B$7</f>
        <v>0</v>
      </c>
      <c r="I4" s="392"/>
      <c r="J4" s="392"/>
      <c r="K4" s="392"/>
      <c r="L4" s="138"/>
      <c r="M4" s="139"/>
      <c r="N4" s="139"/>
      <c r="O4" s="139"/>
      <c r="P4" s="139"/>
      <c r="Q4" s="139"/>
      <c r="R4" s="139"/>
      <c r="S4" s="139"/>
      <c r="T4" s="139"/>
      <c r="U4" s="139"/>
      <c r="V4" s="139"/>
      <c r="W4" s="139"/>
      <c r="X4" s="139"/>
      <c r="Y4" s="139"/>
      <c r="Z4" s="139"/>
      <c r="AA4" s="139"/>
      <c r="AB4" s="139"/>
      <c r="AC4" s="139"/>
      <c r="AD4" s="140"/>
      <c r="AE4" s="140"/>
      <c r="AF4" s="140"/>
      <c r="AG4" s="140"/>
      <c r="AH4" s="141"/>
    </row>
    <row r="5" spans="2:36" ht="15.75" x14ac:dyDescent="0.25">
      <c r="B5" s="393" t="s">
        <v>83</v>
      </c>
      <c r="C5" s="394"/>
      <c r="D5" s="394"/>
      <c r="E5" s="394"/>
      <c r="F5" s="394"/>
      <c r="G5" s="395"/>
      <c r="H5" s="396">
        <f>'Start Data'!$B$8</f>
        <v>0</v>
      </c>
      <c r="I5" s="397"/>
      <c r="J5" s="397"/>
      <c r="K5" s="397"/>
      <c r="L5" s="142"/>
      <c r="M5" s="129"/>
      <c r="N5" s="129"/>
      <c r="O5" s="129"/>
      <c r="P5" s="129"/>
      <c r="Q5" s="129"/>
      <c r="R5" s="129"/>
      <c r="S5" s="129"/>
      <c r="T5" s="129"/>
      <c r="U5" s="398" t="s">
        <v>85</v>
      </c>
      <c r="V5" s="399"/>
      <c r="W5" s="400">
        <f>'Start Data'!$B$4</f>
        <v>0</v>
      </c>
      <c r="X5" s="399"/>
      <c r="Y5" s="143"/>
      <c r="Z5" s="129"/>
      <c r="AA5" s="129"/>
      <c r="AB5" s="129"/>
      <c r="AC5" s="129"/>
      <c r="AD5" s="129"/>
      <c r="AE5" s="129"/>
      <c r="AF5" s="129"/>
      <c r="AG5" s="144"/>
      <c r="AH5" s="145"/>
      <c r="AI5" s="19"/>
    </row>
    <row r="6" spans="2:36" ht="15.75" x14ac:dyDescent="0.25">
      <c r="B6" s="393" t="s">
        <v>131</v>
      </c>
      <c r="C6" s="394"/>
      <c r="D6" s="394"/>
      <c r="E6" s="394"/>
      <c r="F6" s="394"/>
      <c r="G6" s="395"/>
      <c r="H6" s="401">
        <f>'Start Data'!$B$9</f>
        <v>0</v>
      </c>
      <c r="I6" s="402"/>
      <c r="J6" s="402"/>
      <c r="K6" s="403"/>
      <c r="L6" s="142"/>
      <c r="M6" s="129"/>
      <c r="N6" s="129"/>
      <c r="O6" s="129"/>
      <c r="P6" s="129"/>
      <c r="Q6" s="129"/>
      <c r="R6" s="129"/>
      <c r="S6" s="129"/>
      <c r="T6" s="129"/>
      <c r="U6" s="404" t="s">
        <v>84</v>
      </c>
      <c r="V6" s="399"/>
      <c r="W6" s="405" t="s">
        <v>93</v>
      </c>
      <c r="X6" s="406"/>
      <c r="Y6" s="146"/>
      <c r="Z6" s="147"/>
      <c r="AA6" s="148"/>
      <c r="AB6" s="148"/>
      <c r="AC6" s="148"/>
      <c r="AD6" s="149"/>
      <c r="AE6" s="150"/>
      <c r="AF6" s="151"/>
      <c r="AG6" s="144"/>
      <c r="AH6" s="145"/>
      <c r="AI6" s="19"/>
    </row>
    <row r="7" spans="2:36" ht="15.75" customHeight="1" x14ac:dyDescent="0.25">
      <c r="B7" s="393" t="s">
        <v>130</v>
      </c>
      <c r="C7" s="394"/>
      <c r="D7" s="394"/>
      <c r="E7" s="394"/>
      <c r="F7" s="394"/>
      <c r="G7" s="395"/>
      <c r="H7" s="396">
        <f>'Start Data'!$B$10</f>
        <v>0</v>
      </c>
      <c r="I7" s="397"/>
      <c r="J7" s="397"/>
      <c r="K7" s="397"/>
      <c r="L7" s="142"/>
      <c r="M7" s="152"/>
      <c r="N7" s="129"/>
      <c r="O7" s="129"/>
      <c r="P7" s="129"/>
      <c r="Q7" s="129"/>
      <c r="R7" s="153"/>
      <c r="S7" s="151"/>
      <c r="T7" s="151"/>
      <c r="U7" s="129"/>
      <c r="V7" s="154"/>
      <c r="W7" s="154"/>
      <c r="X7" s="154"/>
      <c r="Y7" s="154"/>
      <c r="Z7" s="129"/>
      <c r="AA7" s="129"/>
      <c r="AB7" s="129"/>
      <c r="AC7" s="129"/>
      <c r="AD7" s="152"/>
      <c r="AE7" s="152"/>
      <c r="AF7" s="152"/>
      <c r="AG7" s="152"/>
      <c r="AH7" s="155"/>
      <c r="AI7" s="19"/>
    </row>
    <row r="8" spans="2:36" ht="15.75" customHeight="1" x14ac:dyDescent="0.25">
      <c r="B8" s="393" t="s">
        <v>132</v>
      </c>
      <c r="C8" s="394"/>
      <c r="D8" s="394"/>
      <c r="E8" s="394"/>
      <c r="F8" s="394"/>
      <c r="G8" s="395"/>
      <c r="H8" s="396">
        <f>'Start Data'!B11</f>
        <v>0</v>
      </c>
      <c r="I8" s="397"/>
      <c r="J8" s="397"/>
      <c r="K8" s="397"/>
      <c r="L8" s="156"/>
      <c r="M8" s="142"/>
      <c r="N8" s="129"/>
      <c r="O8" s="129"/>
      <c r="P8" s="129"/>
      <c r="Q8" s="129"/>
      <c r="R8" s="129"/>
      <c r="S8" s="129"/>
      <c r="T8" s="129"/>
      <c r="U8" s="149"/>
      <c r="V8" s="149"/>
      <c r="W8" s="149"/>
      <c r="X8" s="149"/>
      <c r="Y8" s="149"/>
      <c r="Z8" s="142"/>
      <c r="AA8" s="142"/>
      <c r="AB8" s="142"/>
      <c r="AC8" s="142"/>
      <c r="AD8" s="157"/>
      <c r="AE8" s="157"/>
      <c r="AF8" s="157"/>
      <c r="AG8" s="157"/>
      <c r="AH8" s="158"/>
      <c r="AI8" s="37"/>
    </row>
    <row r="9" spans="2:36" ht="16.5" customHeight="1" thickBot="1" x14ac:dyDescent="0.3">
      <c r="B9" s="407" t="s">
        <v>137</v>
      </c>
      <c r="C9" s="408"/>
      <c r="D9" s="408"/>
      <c r="E9" s="408"/>
      <c r="F9" s="408"/>
      <c r="G9" s="409"/>
      <c r="H9" s="382">
        <f>'Start Data'!$B$12</f>
        <v>0</v>
      </c>
      <c r="I9" s="383"/>
      <c r="J9" s="383"/>
      <c r="K9" s="383"/>
      <c r="L9" s="159"/>
      <c r="M9" s="160"/>
      <c r="N9" s="161"/>
      <c r="O9" s="161"/>
      <c r="P9" s="161"/>
      <c r="Q9" s="161"/>
      <c r="R9" s="161"/>
      <c r="S9" s="161"/>
      <c r="T9" s="162"/>
      <c r="U9" s="162"/>
      <c r="V9" s="162"/>
      <c r="W9" s="162"/>
      <c r="X9" s="162"/>
      <c r="Y9" s="162"/>
      <c r="Z9" s="162"/>
      <c r="AA9" s="162"/>
      <c r="AB9" s="162"/>
      <c r="AC9" s="162"/>
      <c r="AD9" s="162"/>
      <c r="AE9" s="162"/>
      <c r="AF9" s="162"/>
      <c r="AG9" s="162"/>
      <c r="AH9" s="163"/>
      <c r="AI9" s="38"/>
      <c r="AJ9" s="18"/>
    </row>
    <row r="10" spans="2:36" ht="18.75" x14ac:dyDescent="0.3">
      <c r="B10" s="376" t="str">
        <f>January!B10</f>
        <v>Before starting completing the hours, please confirm that you have read the instructions in the sheet START DATA.</v>
      </c>
      <c r="C10" s="377"/>
      <c r="D10" s="377"/>
      <c r="E10" s="377"/>
      <c r="F10" s="377"/>
      <c r="G10" s="377"/>
      <c r="H10" s="377"/>
      <c r="I10" s="377"/>
      <c r="J10" s="377"/>
      <c r="K10" s="377"/>
      <c r="L10" s="377"/>
      <c r="M10" s="377"/>
      <c r="N10" s="377"/>
      <c r="O10" s="377"/>
      <c r="P10" s="377"/>
      <c r="Q10" s="377"/>
      <c r="R10" s="377"/>
      <c r="S10" s="377"/>
      <c r="T10" s="377"/>
      <c r="U10" s="377"/>
      <c r="V10" s="377"/>
      <c r="W10" s="377"/>
      <c r="X10" s="377"/>
      <c r="Y10" s="377"/>
      <c r="Z10" s="377"/>
      <c r="AA10" s="377"/>
      <c r="AB10" s="377"/>
      <c r="AC10" s="377"/>
      <c r="AD10" s="377"/>
      <c r="AE10" s="377"/>
      <c r="AF10" s="377"/>
      <c r="AG10" s="377"/>
      <c r="AH10" s="378"/>
      <c r="AI10" s="18"/>
    </row>
    <row r="11" spans="2:36" x14ac:dyDescent="0.25">
      <c r="B11" s="164" t="s">
        <v>96</v>
      </c>
      <c r="C11" s="165"/>
      <c r="D11" s="165"/>
      <c r="E11" s="165"/>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E11" s="165"/>
      <c r="AF11" s="165"/>
      <c r="AG11" s="165"/>
      <c r="AH11" s="166"/>
      <c r="AI11" s="67"/>
    </row>
    <row r="12" spans="2:36" x14ac:dyDescent="0.25">
      <c r="B12" s="117" t="s">
        <v>33</v>
      </c>
      <c r="C12" s="124">
        <f>Jahresübersicht!B23</f>
        <v>275</v>
      </c>
      <c r="D12" s="124">
        <f>Jahresübersicht!C23</f>
        <v>276</v>
      </c>
      <c r="E12" s="124">
        <f>Jahresübersicht!D23</f>
        <v>277</v>
      </c>
      <c r="F12" s="124">
        <f>Jahresübersicht!E23</f>
        <v>278</v>
      </c>
      <c r="G12" s="124">
        <f>Jahresübersicht!F23</f>
        <v>279</v>
      </c>
      <c r="H12" s="124">
        <f>Jahresübersicht!G23</f>
        <v>280</v>
      </c>
      <c r="I12" s="124">
        <f>Jahresübersicht!H23</f>
        <v>281</v>
      </c>
      <c r="J12" s="124">
        <f>Jahresübersicht!I23</f>
        <v>282</v>
      </c>
      <c r="K12" s="124">
        <f>Jahresübersicht!J23</f>
        <v>283</v>
      </c>
      <c r="L12" s="124">
        <f>Jahresübersicht!K23</f>
        <v>284</v>
      </c>
      <c r="M12" s="124">
        <f>Jahresübersicht!L23</f>
        <v>285</v>
      </c>
      <c r="N12" s="124">
        <f>Jahresübersicht!M23</f>
        <v>286</v>
      </c>
      <c r="O12" s="124">
        <f>Jahresübersicht!N23</f>
        <v>287</v>
      </c>
      <c r="P12" s="124">
        <f>Jahresübersicht!O23</f>
        <v>288</v>
      </c>
      <c r="Q12" s="124">
        <f>Jahresübersicht!P23</f>
        <v>289</v>
      </c>
      <c r="R12" s="124">
        <f>Jahresübersicht!Q23</f>
        <v>290</v>
      </c>
      <c r="S12" s="124">
        <f>Jahresübersicht!R23</f>
        <v>291</v>
      </c>
      <c r="T12" s="124">
        <f>Jahresübersicht!S23</f>
        <v>292</v>
      </c>
      <c r="U12" s="124">
        <f>Jahresübersicht!T23</f>
        <v>293</v>
      </c>
      <c r="V12" s="124">
        <f>Jahresübersicht!U23</f>
        <v>294</v>
      </c>
      <c r="W12" s="124">
        <f>Jahresübersicht!V23</f>
        <v>295</v>
      </c>
      <c r="X12" s="124">
        <f>Jahresübersicht!W23</f>
        <v>296</v>
      </c>
      <c r="Y12" s="124">
        <f>Jahresübersicht!X23</f>
        <v>297</v>
      </c>
      <c r="Z12" s="124">
        <f>Jahresübersicht!Y23</f>
        <v>298</v>
      </c>
      <c r="AA12" s="124">
        <f>Jahresübersicht!Z23</f>
        <v>299</v>
      </c>
      <c r="AB12" s="124">
        <f>Jahresübersicht!AA23</f>
        <v>300</v>
      </c>
      <c r="AC12" s="124">
        <f>Jahresübersicht!AB23</f>
        <v>301</v>
      </c>
      <c r="AD12" s="124">
        <f>Jahresübersicht!AC23</f>
        <v>302</v>
      </c>
      <c r="AE12" s="124">
        <f>Jahresübersicht!AD23</f>
        <v>303</v>
      </c>
      <c r="AF12" s="124">
        <f>Jahresübersicht!AE23</f>
        <v>304</v>
      </c>
      <c r="AG12" s="124">
        <f>Jahresübersicht!AF23</f>
        <v>305</v>
      </c>
      <c r="AH12" s="379" t="s">
        <v>78</v>
      </c>
      <c r="AI12" s="373" t="s">
        <v>77</v>
      </c>
    </row>
    <row r="13" spans="2:36" x14ac:dyDescent="0.25">
      <c r="B13" s="117" t="s">
        <v>35</v>
      </c>
      <c r="C13" s="126">
        <f>Jahresübersicht!B24</f>
        <v>275</v>
      </c>
      <c r="D13" s="126">
        <f>Jahresübersicht!C24</f>
        <v>276</v>
      </c>
      <c r="E13" s="126">
        <f>Jahresübersicht!D24</f>
        <v>277</v>
      </c>
      <c r="F13" s="126">
        <f>Jahresübersicht!E24</f>
        <v>278</v>
      </c>
      <c r="G13" s="126">
        <f>Jahresübersicht!F24</f>
        <v>279</v>
      </c>
      <c r="H13" s="126">
        <f>Jahresübersicht!G24</f>
        <v>280</v>
      </c>
      <c r="I13" s="126">
        <f>Jahresübersicht!H24</f>
        <v>281</v>
      </c>
      <c r="J13" s="126">
        <f>Jahresübersicht!I24</f>
        <v>282</v>
      </c>
      <c r="K13" s="126">
        <f>Jahresübersicht!J24</f>
        <v>283</v>
      </c>
      <c r="L13" s="126">
        <f>Jahresübersicht!K24</f>
        <v>284</v>
      </c>
      <c r="M13" s="126">
        <f>Jahresübersicht!L24</f>
        <v>285</v>
      </c>
      <c r="N13" s="126">
        <f>Jahresübersicht!M24</f>
        <v>286</v>
      </c>
      <c r="O13" s="126">
        <f>Jahresübersicht!N24</f>
        <v>287</v>
      </c>
      <c r="P13" s="126">
        <f>Jahresübersicht!O24</f>
        <v>288</v>
      </c>
      <c r="Q13" s="126">
        <f>Jahresübersicht!P24</f>
        <v>289</v>
      </c>
      <c r="R13" s="126">
        <f>Jahresübersicht!Q24</f>
        <v>290</v>
      </c>
      <c r="S13" s="126">
        <f>Jahresübersicht!R24</f>
        <v>291</v>
      </c>
      <c r="T13" s="126">
        <f>Jahresübersicht!S24</f>
        <v>292</v>
      </c>
      <c r="U13" s="126">
        <f>Jahresübersicht!T24</f>
        <v>293</v>
      </c>
      <c r="V13" s="126">
        <f>Jahresübersicht!U24</f>
        <v>294</v>
      </c>
      <c r="W13" s="126">
        <f>Jahresübersicht!V24</f>
        <v>295</v>
      </c>
      <c r="X13" s="126">
        <f>Jahresübersicht!W24</f>
        <v>296</v>
      </c>
      <c r="Y13" s="126">
        <f>Jahresübersicht!X24</f>
        <v>297</v>
      </c>
      <c r="Z13" s="126">
        <f>Jahresübersicht!Y24</f>
        <v>298</v>
      </c>
      <c r="AA13" s="126">
        <f>Jahresübersicht!Z24</f>
        <v>299</v>
      </c>
      <c r="AB13" s="126">
        <f>Jahresübersicht!AA24</f>
        <v>300</v>
      </c>
      <c r="AC13" s="126">
        <f>Jahresübersicht!AB24</f>
        <v>301</v>
      </c>
      <c r="AD13" s="126">
        <f>Jahresübersicht!AC24</f>
        <v>302</v>
      </c>
      <c r="AE13" s="126">
        <f>Jahresübersicht!AD24</f>
        <v>303</v>
      </c>
      <c r="AF13" s="126">
        <f>Jahresübersicht!AE24</f>
        <v>304</v>
      </c>
      <c r="AG13" s="126">
        <f>Jahresübersicht!AF24</f>
        <v>305</v>
      </c>
      <c r="AH13" s="380"/>
      <c r="AI13" s="374"/>
    </row>
    <row r="14" spans="2:36" ht="39" x14ac:dyDescent="0.25">
      <c r="B14" s="167" t="s">
        <v>36</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381" t="s">
        <v>34</v>
      </c>
      <c r="AI14" s="375"/>
    </row>
    <row r="15" spans="2:36" x14ac:dyDescent="0.25">
      <c r="B15" s="168" t="str">
        <f>'Start Data'!A38</f>
        <v>WP 1</v>
      </c>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120">
        <f t="shared" ref="AH15:AH30" si="0">SUM(C15:AG15)</f>
        <v>0</v>
      </c>
      <c r="AI15" s="121" t="e">
        <f>SUM(C15:AG15)/'Start Data'!$B$17</f>
        <v>#DIV/0!</v>
      </c>
    </row>
    <row r="16" spans="2:36" x14ac:dyDescent="0.25">
      <c r="B16" s="168" t="str">
        <f>'Start Data'!A39</f>
        <v>WP 2</v>
      </c>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120">
        <f t="shared" si="0"/>
        <v>0</v>
      </c>
      <c r="AI16" s="121" t="e">
        <f>SUM(C16:AG16)/'Start Data'!$B$17</f>
        <v>#DIV/0!</v>
      </c>
    </row>
    <row r="17" spans="2:35" x14ac:dyDescent="0.25">
      <c r="B17" s="168" t="str">
        <f>'Start Data'!A40</f>
        <v>WP 3</v>
      </c>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120">
        <f t="shared" si="0"/>
        <v>0</v>
      </c>
      <c r="AI17" s="121" t="e">
        <f>SUM(C17:AG17)/'Start Data'!$B$17</f>
        <v>#DIV/0!</v>
      </c>
    </row>
    <row r="18" spans="2:35" x14ac:dyDescent="0.25">
      <c r="B18" s="168" t="str">
        <f>'Start Data'!A41</f>
        <v>WP 4</v>
      </c>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120">
        <f t="shared" si="0"/>
        <v>0</v>
      </c>
      <c r="AI18" s="121" t="e">
        <f>SUM(C18:AG18)/'Start Data'!$B$17</f>
        <v>#DIV/0!</v>
      </c>
    </row>
    <row r="19" spans="2:35" x14ac:dyDescent="0.25">
      <c r="B19" s="168" t="str">
        <f>'Start Data'!A42</f>
        <v>WP 5</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120">
        <f t="shared" si="0"/>
        <v>0</v>
      </c>
      <c r="AI19" s="121" t="e">
        <f>SUM(C19:AG19)/'Start Data'!$B$17</f>
        <v>#DIV/0!</v>
      </c>
    </row>
    <row r="20" spans="2:35" x14ac:dyDescent="0.25">
      <c r="B20" s="168" t="str">
        <f>'Start Data'!A43</f>
        <v>WP 6</v>
      </c>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120">
        <f t="shared" si="0"/>
        <v>0</v>
      </c>
      <c r="AI20" s="121" t="e">
        <f>SUM(C20:AG20)/'Start Data'!$B$17</f>
        <v>#DIV/0!</v>
      </c>
    </row>
    <row r="21" spans="2:35" x14ac:dyDescent="0.25">
      <c r="B21" s="168" t="str">
        <f>'Start Data'!A44</f>
        <v>WP 7</v>
      </c>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120">
        <f t="shared" si="0"/>
        <v>0</v>
      </c>
      <c r="AI21" s="121" t="e">
        <f>SUM(C21:AG21)/'Start Data'!$B$17</f>
        <v>#DIV/0!</v>
      </c>
    </row>
    <row r="22" spans="2:35" x14ac:dyDescent="0.25">
      <c r="B22" s="168" t="str">
        <f>'Start Data'!A45</f>
        <v>WP 8</v>
      </c>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120">
        <f t="shared" si="0"/>
        <v>0</v>
      </c>
      <c r="AI22" s="121" t="e">
        <f>SUM(C22:AG22)/'Start Data'!$B$17</f>
        <v>#DIV/0!</v>
      </c>
    </row>
    <row r="23" spans="2:35" x14ac:dyDescent="0.25">
      <c r="B23" s="168" t="str">
        <f>'Start Data'!A46</f>
        <v>WP 9</v>
      </c>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120">
        <f t="shared" si="0"/>
        <v>0</v>
      </c>
      <c r="AI23" s="121" t="e">
        <f>SUM(C23:AG23)/'Start Data'!$B$17</f>
        <v>#DIV/0!</v>
      </c>
    </row>
    <row r="24" spans="2:35" x14ac:dyDescent="0.25">
      <c r="B24" s="168" t="str">
        <f>'Start Data'!A47</f>
        <v>WP 10</v>
      </c>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120">
        <f t="shared" si="0"/>
        <v>0</v>
      </c>
      <c r="AI24" s="121" t="e">
        <f>SUM(C24:AG24)/'Start Data'!$B$17</f>
        <v>#DIV/0!</v>
      </c>
    </row>
    <row r="25" spans="2:35" x14ac:dyDescent="0.25">
      <c r="B25" s="168" t="str">
        <f>'Start Data'!A48</f>
        <v>WP 11</v>
      </c>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120">
        <f t="shared" si="0"/>
        <v>0</v>
      </c>
      <c r="AI25" s="121" t="e">
        <f>SUM(C25:AG25)/'Start Data'!$B$17</f>
        <v>#DIV/0!</v>
      </c>
    </row>
    <row r="26" spans="2:35" x14ac:dyDescent="0.25">
      <c r="B26" s="168" t="str">
        <f>'Start Data'!A49</f>
        <v>WP 12</v>
      </c>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120">
        <f t="shared" si="0"/>
        <v>0</v>
      </c>
      <c r="AI26" s="121" t="e">
        <f>SUM(C26:AG26)/'Start Data'!$B$17</f>
        <v>#DIV/0!</v>
      </c>
    </row>
    <row r="27" spans="2:35" x14ac:dyDescent="0.25">
      <c r="B27" s="168" t="str">
        <f>'Start Data'!A50</f>
        <v>WP 13</v>
      </c>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120">
        <f t="shared" si="0"/>
        <v>0</v>
      </c>
      <c r="AI27" s="121" t="e">
        <f>SUM(C27:AG27)/'Start Data'!$B$17</f>
        <v>#DIV/0!</v>
      </c>
    </row>
    <row r="28" spans="2:35" x14ac:dyDescent="0.25">
      <c r="B28" s="168" t="str">
        <f>'Start Data'!A51</f>
        <v>WP 14</v>
      </c>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120">
        <f t="shared" si="0"/>
        <v>0</v>
      </c>
      <c r="AI28" s="121" t="e">
        <f>SUM(C28:AG28)/'Start Data'!$B$17</f>
        <v>#DIV/0!</v>
      </c>
    </row>
    <row r="29" spans="2:35" x14ac:dyDescent="0.25">
      <c r="B29" s="168" t="str">
        <f>'Start Data'!A52</f>
        <v>WP 15</v>
      </c>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120">
        <f t="shared" si="0"/>
        <v>0</v>
      </c>
      <c r="AI29" s="121" t="e">
        <f>SUM(C29:AG29)/'Start Data'!$B$17</f>
        <v>#DIV/0!</v>
      </c>
    </row>
    <row r="30" spans="2:35" collapsed="1" x14ac:dyDescent="0.25">
      <c r="B30" s="122" t="s">
        <v>37</v>
      </c>
      <c r="C30" s="123">
        <f>SUM(C15:C29)</f>
        <v>0</v>
      </c>
      <c r="D30" s="123">
        <f t="shared" ref="D30:AG30" si="1">SUM(D15:D29)</f>
        <v>0</v>
      </c>
      <c r="E30" s="123">
        <f t="shared" si="1"/>
        <v>0</v>
      </c>
      <c r="F30" s="123">
        <f t="shared" si="1"/>
        <v>0</v>
      </c>
      <c r="G30" s="123">
        <f t="shared" si="1"/>
        <v>0</v>
      </c>
      <c r="H30" s="123">
        <f t="shared" si="1"/>
        <v>0</v>
      </c>
      <c r="I30" s="123">
        <f t="shared" si="1"/>
        <v>0</v>
      </c>
      <c r="J30" s="123">
        <f t="shared" si="1"/>
        <v>0</v>
      </c>
      <c r="K30" s="123">
        <f t="shared" si="1"/>
        <v>0</v>
      </c>
      <c r="L30" s="123">
        <f t="shared" si="1"/>
        <v>0</v>
      </c>
      <c r="M30" s="123">
        <f t="shared" si="1"/>
        <v>0</v>
      </c>
      <c r="N30" s="123">
        <f t="shared" si="1"/>
        <v>0</v>
      </c>
      <c r="O30" s="123">
        <f t="shared" si="1"/>
        <v>0</v>
      </c>
      <c r="P30" s="123">
        <f t="shared" si="1"/>
        <v>0</v>
      </c>
      <c r="Q30" s="123">
        <f t="shared" si="1"/>
        <v>0</v>
      </c>
      <c r="R30" s="123">
        <f t="shared" si="1"/>
        <v>0</v>
      </c>
      <c r="S30" s="123">
        <f t="shared" si="1"/>
        <v>0</v>
      </c>
      <c r="T30" s="123">
        <f t="shared" si="1"/>
        <v>0</v>
      </c>
      <c r="U30" s="123">
        <f t="shared" si="1"/>
        <v>0</v>
      </c>
      <c r="V30" s="123">
        <f t="shared" si="1"/>
        <v>0</v>
      </c>
      <c r="W30" s="123">
        <f t="shared" si="1"/>
        <v>0</v>
      </c>
      <c r="X30" s="123">
        <f t="shared" si="1"/>
        <v>0</v>
      </c>
      <c r="Y30" s="123">
        <f t="shared" si="1"/>
        <v>0</v>
      </c>
      <c r="Z30" s="123">
        <f t="shared" si="1"/>
        <v>0</v>
      </c>
      <c r="AA30" s="123">
        <f t="shared" si="1"/>
        <v>0</v>
      </c>
      <c r="AB30" s="123">
        <f t="shared" si="1"/>
        <v>0</v>
      </c>
      <c r="AC30" s="123">
        <f t="shared" si="1"/>
        <v>0</v>
      </c>
      <c r="AD30" s="123">
        <f t="shared" si="1"/>
        <v>0</v>
      </c>
      <c r="AE30" s="123">
        <f t="shared" si="1"/>
        <v>0</v>
      </c>
      <c r="AF30" s="123">
        <f t="shared" si="1"/>
        <v>0</v>
      </c>
      <c r="AG30" s="123">
        <f t="shared" si="1"/>
        <v>0</v>
      </c>
      <c r="AH30" s="120">
        <f t="shared" si="0"/>
        <v>0</v>
      </c>
      <c r="AI30" s="121" t="e">
        <f>SUM(C30:AG30)/'Start Data'!$B$17</f>
        <v>#DIV/0!</v>
      </c>
    </row>
    <row r="31" spans="2:35" x14ac:dyDescent="0.25">
      <c r="B31" s="4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48"/>
      <c r="AI31" s="18"/>
    </row>
    <row r="32" spans="2:35" x14ac:dyDescent="0.25">
      <c r="B32" s="322" t="s">
        <v>38</v>
      </c>
      <c r="C32" s="323"/>
      <c r="D32" s="323"/>
      <c r="E32" s="323"/>
      <c r="F32" s="323"/>
      <c r="G32" s="323"/>
      <c r="H32" s="323"/>
      <c r="I32" s="323"/>
      <c r="J32" s="323"/>
      <c r="K32" s="323"/>
      <c r="L32" s="323"/>
      <c r="M32" s="323"/>
      <c r="N32" s="323"/>
      <c r="O32" s="323"/>
      <c r="P32" s="323"/>
      <c r="Q32" s="323"/>
      <c r="R32" s="323"/>
      <c r="S32" s="323"/>
      <c r="T32" s="323"/>
      <c r="U32" s="323"/>
      <c r="V32" s="323"/>
      <c r="W32" s="323"/>
      <c r="X32" s="323"/>
      <c r="Y32" s="323"/>
      <c r="Z32" s="323"/>
      <c r="AA32" s="323"/>
      <c r="AB32" s="323"/>
      <c r="AC32" s="323"/>
      <c r="AD32" s="323"/>
      <c r="AE32" s="323"/>
      <c r="AF32" s="323"/>
      <c r="AG32" s="323"/>
      <c r="AH32" s="324"/>
      <c r="AI32" s="18"/>
    </row>
    <row r="33" spans="2:35" x14ac:dyDescent="0.25">
      <c r="B33" s="325"/>
      <c r="C33" s="326"/>
      <c r="D33" s="326"/>
      <c r="E33" s="326"/>
      <c r="F33" s="326"/>
      <c r="G33" s="326"/>
      <c r="H33" s="326"/>
      <c r="I33" s="326"/>
      <c r="J33" s="326"/>
      <c r="K33" s="326"/>
      <c r="L33" s="326"/>
      <c r="M33" s="326"/>
      <c r="N33" s="326"/>
      <c r="O33" s="326"/>
      <c r="P33" s="326"/>
      <c r="Q33" s="326"/>
      <c r="R33" s="326"/>
      <c r="S33" s="326"/>
      <c r="T33" s="326"/>
      <c r="U33" s="326"/>
      <c r="V33" s="326"/>
      <c r="W33" s="326"/>
      <c r="X33" s="326"/>
      <c r="Y33" s="326"/>
      <c r="Z33" s="326"/>
      <c r="AA33" s="326"/>
      <c r="AB33" s="326"/>
      <c r="AC33" s="326"/>
      <c r="AD33" s="326"/>
      <c r="AE33" s="326"/>
      <c r="AF33" s="326"/>
      <c r="AG33" s="326"/>
      <c r="AH33" s="327"/>
      <c r="AI33" s="18"/>
    </row>
    <row r="34" spans="2:35" x14ac:dyDescent="0.25">
      <c r="B34" s="328"/>
      <c r="C34" s="329"/>
      <c r="D34" s="329"/>
      <c r="E34" s="329"/>
      <c r="F34" s="329"/>
      <c r="G34" s="329"/>
      <c r="H34" s="329"/>
      <c r="I34" s="329"/>
      <c r="J34" s="329"/>
      <c r="K34" s="329"/>
      <c r="L34" s="329"/>
      <c r="M34" s="329"/>
      <c r="N34" s="329"/>
      <c r="O34" s="329"/>
      <c r="P34" s="329"/>
      <c r="Q34" s="329"/>
      <c r="R34" s="329"/>
      <c r="S34" s="329"/>
      <c r="T34" s="329"/>
      <c r="U34" s="329"/>
      <c r="V34" s="329"/>
      <c r="W34" s="329"/>
      <c r="X34" s="329"/>
      <c r="Y34" s="329"/>
      <c r="Z34" s="329"/>
      <c r="AA34" s="329"/>
      <c r="AB34" s="329"/>
      <c r="AC34" s="329"/>
      <c r="AD34" s="329"/>
      <c r="AE34" s="329"/>
      <c r="AF34" s="329"/>
      <c r="AG34" s="329"/>
      <c r="AH34" s="330"/>
      <c r="AI34" s="18"/>
    </row>
    <row r="35" spans="2:35" x14ac:dyDescent="0.25">
      <c r="B35" s="169"/>
      <c r="C35" s="170"/>
      <c r="D35" s="170"/>
      <c r="E35" s="170"/>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1"/>
      <c r="AI35" s="18"/>
    </row>
    <row r="36" spans="2:35" x14ac:dyDescent="0.25">
      <c r="B36" s="384" t="s">
        <v>129</v>
      </c>
      <c r="C36" s="385"/>
      <c r="D36" s="385"/>
      <c r="E36" s="385"/>
      <c r="F36" s="385"/>
      <c r="G36" s="385"/>
      <c r="H36" s="385"/>
      <c r="I36" s="385"/>
      <c r="J36" s="385"/>
      <c r="K36" s="385"/>
      <c r="L36" s="385"/>
      <c r="M36" s="385"/>
      <c r="N36" s="385"/>
      <c r="O36" s="385"/>
      <c r="P36" s="385"/>
      <c r="Q36" s="385"/>
      <c r="R36" s="385"/>
      <c r="S36" s="385"/>
      <c r="T36" s="385"/>
      <c r="U36" s="385"/>
      <c r="V36" s="385"/>
      <c r="W36" s="385"/>
      <c r="X36" s="385"/>
      <c r="Y36" s="385"/>
      <c r="Z36" s="385"/>
      <c r="AA36" s="385"/>
      <c r="AB36" s="385"/>
      <c r="AC36" s="385"/>
      <c r="AD36" s="385"/>
      <c r="AE36" s="385"/>
      <c r="AF36" s="385"/>
      <c r="AG36" s="385"/>
      <c r="AH36" s="386"/>
      <c r="AI36" s="18"/>
    </row>
    <row r="37" spans="2:35" x14ac:dyDescent="0.25">
      <c r="B37" s="387"/>
      <c r="C37" s="385"/>
      <c r="D37" s="385"/>
      <c r="E37" s="385"/>
      <c r="F37" s="385"/>
      <c r="G37" s="385"/>
      <c r="H37" s="385"/>
      <c r="I37" s="385"/>
      <c r="J37" s="385"/>
      <c r="K37" s="385"/>
      <c r="L37" s="385"/>
      <c r="M37" s="385"/>
      <c r="N37" s="385"/>
      <c r="O37" s="385"/>
      <c r="P37" s="385"/>
      <c r="Q37" s="385"/>
      <c r="R37" s="385"/>
      <c r="S37" s="385"/>
      <c r="T37" s="385"/>
      <c r="U37" s="385"/>
      <c r="V37" s="385"/>
      <c r="W37" s="385"/>
      <c r="X37" s="385"/>
      <c r="Y37" s="385"/>
      <c r="Z37" s="385"/>
      <c r="AA37" s="385"/>
      <c r="AB37" s="385"/>
      <c r="AC37" s="385"/>
      <c r="AD37" s="385"/>
      <c r="AE37" s="385"/>
      <c r="AF37" s="385"/>
      <c r="AG37" s="385"/>
      <c r="AH37" s="386"/>
      <c r="AI37" s="18"/>
    </row>
    <row r="38" spans="2:35" x14ac:dyDescent="0.25">
      <c r="B38" s="49" t="s">
        <v>80</v>
      </c>
      <c r="C38" s="50"/>
      <c r="D38" s="50"/>
      <c r="E38" s="50"/>
      <c r="F38" s="50"/>
      <c r="G38" s="50"/>
      <c r="H38" s="50"/>
      <c r="I38" s="50"/>
      <c r="J38" s="50"/>
      <c r="K38" s="50"/>
      <c r="L38" s="50"/>
      <c r="M38" s="50"/>
      <c r="N38" s="50"/>
      <c r="O38" s="50"/>
      <c r="P38" s="50"/>
      <c r="Q38" s="51"/>
      <c r="R38" s="52"/>
      <c r="S38" s="53" t="s">
        <v>81</v>
      </c>
      <c r="T38" s="50"/>
      <c r="U38" s="50"/>
      <c r="V38" s="50"/>
      <c r="W38" s="50"/>
      <c r="X38" s="50"/>
      <c r="Y38" s="50"/>
      <c r="Z38" s="50"/>
      <c r="AA38" s="50"/>
      <c r="AB38" s="50"/>
      <c r="AC38" s="50"/>
      <c r="AD38" s="50"/>
      <c r="AE38" s="50"/>
      <c r="AF38" s="50"/>
      <c r="AG38" s="50"/>
      <c r="AH38" s="54"/>
      <c r="AI38" s="18"/>
    </row>
    <row r="39" spans="2:35" x14ac:dyDescent="0.25">
      <c r="B39" s="55"/>
      <c r="C39" s="56"/>
      <c r="D39" s="56"/>
      <c r="E39" s="56"/>
      <c r="F39" s="56"/>
      <c r="G39" s="56"/>
      <c r="H39" s="56"/>
      <c r="I39" s="56"/>
      <c r="J39" s="56"/>
      <c r="K39" s="56"/>
      <c r="L39" s="56"/>
      <c r="M39" s="56"/>
      <c r="N39" s="56"/>
      <c r="O39" s="56"/>
      <c r="P39" s="56"/>
      <c r="Q39" s="57"/>
      <c r="R39" s="52"/>
      <c r="S39" s="58"/>
      <c r="T39" s="56"/>
      <c r="U39" s="56"/>
      <c r="V39" s="56"/>
      <c r="W39" s="56"/>
      <c r="X39" s="56"/>
      <c r="Y39" s="56"/>
      <c r="Z39" s="56"/>
      <c r="AA39" s="56"/>
      <c r="AB39" s="56"/>
      <c r="AC39" s="56"/>
      <c r="AD39" s="56"/>
      <c r="AE39" s="56"/>
      <c r="AF39" s="56"/>
      <c r="AG39" s="56"/>
      <c r="AH39" s="59"/>
      <c r="AI39" s="18"/>
    </row>
    <row r="40" spans="2:35" x14ac:dyDescent="0.25">
      <c r="B40" s="55" t="s">
        <v>79</v>
      </c>
      <c r="C40" s="56"/>
      <c r="D40" s="56"/>
      <c r="E40" s="56"/>
      <c r="F40" s="56"/>
      <c r="G40" s="56"/>
      <c r="H40" s="56"/>
      <c r="I40" s="56"/>
      <c r="J40" s="56"/>
      <c r="K40" s="56"/>
      <c r="L40" s="56"/>
      <c r="M40" s="56"/>
      <c r="N40" s="56"/>
      <c r="O40" s="56"/>
      <c r="P40" s="56"/>
      <c r="Q40" s="57"/>
      <c r="R40" s="60"/>
      <c r="S40" s="58" t="s">
        <v>79</v>
      </c>
      <c r="T40" s="56"/>
      <c r="U40" s="56"/>
      <c r="V40" s="56"/>
      <c r="W40" s="56"/>
      <c r="X40" s="56"/>
      <c r="Y40" s="56"/>
      <c r="Z40" s="56"/>
      <c r="AA40" s="56"/>
      <c r="AB40" s="56"/>
      <c r="AC40" s="56"/>
      <c r="AD40" s="56"/>
      <c r="AE40" s="56"/>
      <c r="AF40" s="56"/>
      <c r="AG40" s="56"/>
      <c r="AH40" s="59"/>
    </row>
    <row r="41" spans="2:35" ht="15.75" thickBot="1" x14ac:dyDescent="0.3">
      <c r="B41" s="294"/>
      <c r="C41" s="293"/>
      <c r="D41" s="293"/>
      <c r="E41" s="293"/>
      <c r="F41" s="293"/>
      <c r="G41" s="293"/>
      <c r="H41" s="293">
        <f>'Start Data'!B10</f>
        <v>0</v>
      </c>
      <c r="I41" s="293"/>
      <c r="J41" s="293"/>
      <c r="K41" s="293"/>
      <c r="L41" s="293"/>
      <c r="M41" s="293"/>
      <c r="N41" s="293"/>
      <c r="O41" s="293"/>
      <c r="P41" s="293"/>
      <c r="Q41" s="295"/>
      <c r="R41" s="296"/>
      <c r="S41" s="297"/>
      <c r="T41" s="293"/>
      <c r="U41" s="293"/>
      <c r="V41" s="293"/>
      <c r="W41" s="293"/>
      <c r="X41" s="293"/>
      <c r="Y41" s="293"/>
      <c r="Z41" s="293">
        <f>'Start Data'!B12</f>
        <v>0</v>
      </c>
      <c r="AA41" s="293"/>
      <c r="AB41" s="293"/>
      <c r="AC41" s="293"/>
      <c r="AD41" s="293"/>
      <c r="AE41" s="293"/>
      <c r="AF41" s="293"/>
      <c r="AG41" s="293"/>
      <c r="AH41" s="298"/>
    </row>
  </sheetData>
  <sheetProtection algorithmName="SHA-512" hashValue="H1F8/iqAu55YhSjYDIXh8nVXCYX7ShNj4H8VNBIhEkdbU2dM1o/c/d1dnpVFeeOxdrNkmoJMkyFjb1Wg0pakfA==" saltValue="Loos7k7RR0SjwLHdKDqy7g==" spinCount="100000" sheet="1" objects="1" scenarios="1"/>
  <mergeCells count="21">
    <mergeCell ref="B36:AH37"/>
    <mergeCell ref="B4:G4"/>
    <mergeCell ref="H4:K4"/>
    <mergeCell ref="B5:G5"/>
    <mergeCell ref="H5:K5"/>
    <mergeCell ref="U5:V5"/>
    <mergeCell ref="W5:X5"/>
    <mergeCell ref="B6:G6"/>
    <mergeCell ref="H6:K6"/>
    <mergeCell ref="U6:V6"/>
    <mergeCell ref="W6:X6"/>
    <mergeCell ref="B7:G7"/>
    <mergeCell ref="H7:K7"/>
    <mergeCell ref="B8:G8"/>
    <mergeCell ref="H8:K8"/>
    <mergeCell ref="B9:G9"/>
    <mergeCell ref="AI12:AI14"/>
    <mergeCell ref="B10:AH10"/>
    <mergeCell ref="B32:AH34"/>
    <mergeCell ref="AH12:AH14"/>
    <mergeCell ref="H9:K9"/>
  </mergeCells>
  <conditionalFormatting sqref="C12:AG13">
    <cfRule type="expression" dxfId="77" priority="18">
      <formula>WEEKDAY(C12,2)&gt;5</formula>
    </cfRule>
  </conditionalFormatting>
  <conditionalFormatting sqref="C15:AG29">
    <cfRule type="cellIs" dxfId="76" priority="55" operator="greaterThan">
      <formula>10</formula>
    </cfRule>
  </conditionalFormatting>
  <pageMargins left="0.7" right="0.7" top="0.78740157499999996" bottom="0.78740157499999996" header="0.3" footer="0.3"/>
  <pageSetup paperSize="9" scale="69"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7FB2D26D-93E1-463A-AC10-42EBC46FC3AB}">
            <xm:f>VLOOKUP(C12,Feiertage!$B$25:$B$31,1,0)</xm:f>
            <x14:dxf>
              <fill>
                <patternFill patternType="solid">
                  <fgColor theme="8" tint="0.79998168889431442"/>
                  <bgColor theme="8" tint="0.79998168889431442"/>
                </patternFill>
              </fill>
            </x14:dxf>
          </x14:cfRule>
          <x14:cfRule type="expression" priority="2" id="{5BF4C873-FCC0-4827-9D84-C6363D815C2A}">
            <xm:f>IF('Start Data'!$B$3=Feiertage!$Q$2,VLOOKUP(C12,Feiertage!$Q$3:$Q$21,1,0),0)</xm:f>
            <x14:dxf>
              <fill>
                <patternFill patternType="solid">
                  <fgColor theme="8" tint="0.79998168889431442"/>
                  <bgColor theme="8" tint="0.79998168889431442"/>
                </patternFill>
              </fill>
            </x14:dxf>
          </x14:cfRule>
          <x14:cfRule type="expression" priority="3" id="{32CE3D3C-406D-45B5-A729-8829D6D2D01A}">
            <xm:f>IF('Start Data'!$B$3=Feiertage!$P$2,VLOOKUP(C12,Feiertage!$P$3:$P$21,1,0),0)</xm:f>
            <x14:dxf>
              <fill>
                <patternFill patternType="solid">
                  <fgColor theme="8" tint="0.79998168889431442"/>
                  <bgColor theme="8" tint="0.79998168889431442"/>
                </patternFill>
              </fill>
            </x14:dxf>
          </x14:cfRule>
          <x14:cfRule type="expression" priority="4" id="{E7B920B5-58AE-4C83-B799-417C9D72571D}">
            <xm:f>IF('Start Data'!$B$3=Feiertage!$O$2,VLOOKUP(C12,Feiertage!$O$3:$O$21,1,0),0)</xm:f>
            <x14:dxf>
              <fill>
                <patternFill patternType="solid">
                  <fgColor theme="8" tint="0.79998168889431442"/>
                  <bgColor theme="8" tint="0.79998168889431442"/>
                </patternFill>
              </fill>
            </x14:dxf>
          </x14:cfRule>
          <x14:cfRule type="expression" priority="5" id="{AAFF71AC-14FA-4301-8A8C-AAFD4BAC4F7A}">
            <xm:f>IF('Start Data'!$B$3=Feiertage!$N$2,VLOOKUP(C12,Feiertage!$N$3:$N$21,1,0),0)</xm:f>
            <x14:dxf>
              <fill>
                <patternFill patternType="solid">
                  <fgColor theme="8" tint="0.79998168889431442"/>
                  <bgColor theme="8" tint="0.79998168889431442"/>
                </patternFill>
              </fill>
            </x14:dxf>
          </x14:cfRule>
          <x14:cfRule type="expression" priority="6" id="{2B71C9C8-B3E1-4626-9A32-CBDD07026F31}">
            <xm:f>IF('Start Data'!$B$3=Feiertage!$M$2,VLOOKUP(C12,Feiertage!$M$3:$M$21,1,0),0)</xm:f>
            <x14:dxf>
              <fill>
                <patternFill patternType="solid">
                  <fgColor theme="8" tint="0.79998168889431442"/>
                  <bgColor theme="8" tint="0.79998168889431442"/>
                </patternFill>
              </fill>
            </x14:dxf>
          </x14:cfRule>
          <x14:cfRule type="expression" priority="7" id="{A22B226A-1547-4E7D-99AB-E0990AB3D03E}">
            <xm:f>IF('Start Data'!$B$3=Feiertage!$L$2,VLOOKUP(C12,Feiertage!$L$3:$L$21,1,0),0)</xm:f>
            <x14:dxf>
              <fill>
                <patternFill patternType="solid">
                  <fgColor theme="8" tint="0.79998168889431442"/>
                  <bgColor theme="8" tint="0.79998168889431442"/>
                </patternFill>
              </fill>
            </x14:dxf>
          </x14:cfRule>
          <x14:cfRule type="expression" priority="8" id="{D2834343-4639-42A0-90F1-7F06361B8DC9}">
            <xm:f>IF('Start Data'!$B$3=Feiertage!$K$2,VLOOKUP(C12,Feiertage!$K$3:$K$21,1,0),0)</xm:f>
            <x14:dxf>
              <fill>
                <patternFill patternType="solid">
                  <fgColor theme="8" tint="0.79998168889431442"/>
                  <bgColor theme="8" tint="0.79998168889431442"/>
                </patternFill>
              </fill>
            </x14:dxf>
          </x14:cfRule>
          <x14:cfRule type="expression" priority="9" id="{275E2057-986D-4781-ABAD-2D8FD7B7ADA5}">
            <xm:f>IF('Start Data'!$B$3=Feiertage!$J$2,VLOOKUP(C12,Feiertage!$J$3:$J$21,1,0),0)</xm:f>
            <x14:dxf>
              <fill>
                <patternFill patternType="solid">
                  <fgColor theme="8" tint="0.79998168889431442"/>
                  <bgColor theme="8" tint="0.79998168889431442"/>
                </patternFill>
              </fill>
            </x14:dxf>
          </x14:cfRule>
          <x14:cfRule type="expression" priority="10" id="{DE8721BF-8C66-43E3-B72C-E6F542EE96CF}">
            <xm:f>IF('Start Data'!$B$3=Feiertage!$I$2,VLOOKUP(C12,Feiertage!$I$3:$I$21,1,0),0)</xm:f>
            <x14:dxf>
              <fill>
                <patternFill patternType="solid">
                  <fgColor theme="8" tint="0.79998168889431442"/>
                  <bgColor theme="8" tint="0.79998168889431442"/>
                </patternFill>
              </fill>
            </x14:dxf>
          </x14:cfRule>
          <x14:cfRule type="expression" priority="11" id="{4EEE68B2-A774-4628-BB15-ABADEC1FC4AD}">
            <xm:f>IF('Start Data'!$B$3=Feiertage!$H$2,VLOOKUP(C12,Feiertage!$H$3:$H$21,1,0),0)</xm:f>
            <x14:dxf>
              <fill>
                <patternFill patternType="solid">
                  <fgColor theme="8" tint="0.79998168889431442"/>
                  <bgColor theme="8" tint="0.79998168889431442"/>
                </patternFill>
              </fill>
            </x14:dxf>
          </x14:cfRule>
          <x14:cfRule type="expression" priority="12" id="{F0FA1021-7053-4BA0-8285-72F484693175}">
            <xm:f>IF('Start Data'!$B$3=Feiertage!$G$2,VLOOKUP(C12,Feiertage!$G$3:$G$21,1,0),0)</xm:f>
            <x14:dxf>
              <fill>
                <patternFill patternType="solid">
                  <fgColor theme="8" tint="0.79998168889431442"/>
                  <bgColor theme="8" tint="0.79998168889431442"/>
                </patternFill>
              </fill>
            </x14:dxf>
          </x14:cfRule>
          <x14:cfRule type="expression" priority="13" id="{F86AFC18-BC7E-4C0E-8023-27979B6D5EC4}">
            <xm:f>IF('Start Data'!$B$3=Feiertage!$F$2,VLOOKUP(C12,Feiertage!$F$3:$F$21,1,0),0)</xm:f>
            <x14:dxf>
              <fill>
                <patternFill patternType="solid">
                  <fgColor theme="8" tint="0.79998168889431442"/>
                  <bgColor theme="8" tint="0.79998168889431442"/>
                </patternFill>
              </fill>
            </x14:dxf>
          </x14:cfRule>
          <x14:cfRule type="expression" priority="14" id="{A9C668CC-44D3-4B74-9759-952AB5F3591E}">
            <xm:f>IF('Start Data'!$B$3=Feiertage!$E$2,VLOOKUP(C12,Feiertage!$E$3:$E$21,1,0),0)</xm:f>
            <x14:dxf>
              <fill>
                <patternFill patternType="solid">
                  <fgColor theme="8" tint="0.79998168889431442"/>
                  <bgColor theme="8" tint="0.79998168889431442"/>
                </patternFill>
              </fill>
            </x14:dxf>
          </x14:cfRule>
          <x14:cfRule type="expression" priority="15" id="{9FB4E470-4CCE-4A85-9512-3B155537F48B}">
            <xm:f>IF('Start Data'!$B$3=Feiertage!$D$2,VLOOKUP(C12,Feiertage!$D$3:$D$21,1,0),0)</xm:f>
            <x14:dxf>
              <fill>
                <patternFill patternType="solid">
                  <fgColor theme="8" tint="0.79998168889431442"/>
                  <bgColor theme="8" tint="0.79998168889431442"/>
                </patternFill>
              </fill>
            </x14:dxf>
          </x14:cfRule>
          <x14:cfRule type="expression" priority="16" id="{0DED524A-8E28-4A61-AF8D-CC7BC2FA1C03}">
            <xm:f>IF('Start Data'!$B$3=Feiertage!$B$2,VLOOKUP(C12,Feiertage!$B$3:$B$21,1,0),0)</xm:f>
            <x14:dxf>
              <fill>
                <patternFill patternType="solid">
                  <fgColor theme="8" tint="0.79998168889431442"/>
                  <bgColor theme="8" tint="0.79998168889431442"/>
                </patternFill>
              </fill>
            </x14:dxf>
          </x14:cfRule>
          <x14:cfRule type="expression" priority="17" id="{AD8EECD4-8FB6-4CC3-B5BF-0C9475685155}">
            <xm:f>IF('Start Data'!$B$3=Feiertage!$C$2,VLOOKUP(C12,Feiertage!$C$3:$C$21,1,0),0)</xm:f>
            <x14:dxf>
              <fill>
                <patternFill patternType="solid">
                  <fgColor theme="8" tint="0.79998168889431442"/>
                  <bgColor theme="8" tint="0.79998168889431442"/>
                </patternFill>
              </fill>
            </x14:dxf>
          </x14:cfRule>
          <xm:sqref>C12:AG13</xm:sqref>
        </x14:conditionalFormatting>
        <x14:conditionalFormatting xmlns:xm="http://schemas.microsoft.com/office/excel/2006/main">
          <x14:cfRule type="expression" priority="56" id="{638272B4-4CFE-47B6-8B38-AF065C092590}">
            <xm:f>AND($C$13&gt;='Start Data'!$D38,$C$13&lt;='Start Data'!$E38,'Start Data'!$F38="x")</xm:f>
            <x14:dxf>
              <fill>
                <patternFill patternType="solid">
                  <fgColor indexed="26"/>
                  <bgColor indexed="26"/>
                </patternFill>
              </fill>
            </x14:dxf>
          </x14:cfRule>
          <xm:sqref>C15:AG29</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CC"/>
    <pageSetUpPr fitToPage="1"/>
  </sheetPr>
  <dimension ref="B1:AJ41"/>
  <sheetViews>
    <sheetView showGridLines="0" workbookViewId="0">
      <selection activeCell="B10" sqref="B10:AH10"/>
    </sheetView>
  </sheetViews>
  <sheetFormatPr baseColWidth="10" defaultColWidth="11.28515625" defaultRowHeight="15" x14ac:dyDescent="0.25"/>
  <cols>
    <col min="1" max="1" width="2.7109375" style="20" customWidth="1"/>
    <col min="2" max="2" width="11.28515625" style="20"/>
    <col min="3" max="33" width="5.28515625" style="20" customWidth="1"/>
    <col min="34" max="34" width="7.140625" style="20" customWidth="1"/>
    <col min="35" max="35" width="8" style="20" customWidth="1"/>
    <col min="36" max="16384" width="11.28515625" style="20"/>
  </cols>
  <sheetData>
    <row r="1" spans="2:36" ht="15.75" thickBot="1" x14ac:dyDescent="0.3">
      <c r="B1" s="128" t="str">
        <f>January!B1</f>
        <v>as of 12/2024</v>
      </c>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row>
    <row r="2" spans="2:36" s="35" customFormat="1" ht="18" customHeight="1" x14ac:dyDescent="0.2">
      <c r="B2" s="130" t="s">
        <v>76</v>
      </c>
      <c r="C2" s="131"/>
      <c r="D2" s="131"/>
      <c r="E2" s="131"/>
      <c r="F2" s="131"/>
      <c r="G2" s="131"/>
      <c r="H2" s="131"/>
      <c r="I2" s="131"/>
      <c r="J2" s="131"/>
      <c r="K2" s="131"/>
      <c r="L2" s="131"/>
      <c r="M2" s="131"/>
      <c r="N2" s="131"/>
      <c r="O2" s="131"/>
      <c r="P2" s="131"/>
      <c r="Q2" s="131"/>
      <c r="R2" s="131"/>
      <c r="S2" s="131"/>
      <c r="T2" s="131"/>
      <c r="U2" s="132"/>
      <c r="V2" s="132"/>
      <c r="W2" s="132"/>
      <c r="X2" s="132"/>
      <c r="Y2" s="132"/>
      <c r="Z2" s="132"/>
      <c r="AA2" s="132"/>
      <c r="AB2" s="132"/>
      <c r="AC2" s="132"/>
      <c r="AD2" s="131"/>
      <c r="AE2" s="131"/>
      <c r="AF2" s="131"/>
      <c r="AG2" s="131"/>
      <c r="AH2" s="133"/>
      <c r="AI2" s="17"/>
    </row>
    <row r="3" spans="2:36" s="35" customFormat="1" ht="15" customHeight="1" thickBot="1" x14ac:dyDescent="0.25">
      <c r="B3" s="134"/>
      <c r="C3" s="135"/>
      <c r="D3" s="135"/>
      <c r="E3" s="135"/>
      <c r="F3" s="135"/>
      <c r="G3" s="135"/>
      <c r="H3" s="135"/>
      <c r="I3" s="135"/>
      <c r="J3" s="135"/>
      <c r="K3" s="135"/>
      <c r="L3" s="135"/>
      <c r="M3" s="135"/>
      <c r="N3" s="135"/>
      <c r="O3" s="135"/>
      <c r="P3" s="135"/>
      <c r="Q3" s="135"/>
      <c r="R3" s="135"/>
      <c r="S3" s="135"/>
      <c r="T3" s="135"/>
      <c r="U3" s="136"/>
      <c r="V3" s="136"/>
      <c r="W3" s="136"/>
      <c r="X3" s="136"/>
      <c r="Y3" s="136"/>
      <c r="Z3" s="136"/>
      <c r="AA3" s="136"/>
      <c r="AB3" s="136"/>
      <c r="AC3" s="136"/>
      <c r="AD3" s="135"/>
      <c r="AE3" s="135"/>
      <c r="AF3" s="135"/>
      <c r="AG3" s="135"/>
      <c r="AH3" s="137"/>
      <c r="AI3" s="36"/>
    </row>
    <row r="4" spans="2:36" ht="15.75" x14ac:dyDescent="0.25">
      <c r="B4" s="388" t="s">
        <v>82</v>
      </c>
      <c r="C4" s="389"/>
      <c r="D4" s="389"/>
      <c r="E4" s="389"/>
      <c r="F4" s="389"/>
      <c r="G4" s="390"/>
      <c r="H4" s="391">
        <f>'Start Data'!$B$7</f>
        <v>0</v>
      </c>
      <c r="I4" s="392"/>
      <c r="J4" s="392"/>
      <c r="K4" s="392"/>
      <c r="L4" s="138"/>
      <c r="M4" s="139"/>
      <c r="N4" s="139"/>
      <c r="O4" s="139"/>
      <c r="P4" s="139"/>
      <c r="Q4" s="139"/>
      <c r="R4" s="139"/>
      <c r="S4" s="139"/>
      <c r="T4" s="139"/>
      <c r="U4" s="139"/>
      <c r="V4" s="139"/>
      <c r="W4" s="139"/>
      <c r="X4" s="139"/>
      <c r="Y4" s="139"/>
      <c r="Z4" s="139"/>
      <c r="AA4" s="139"/>
      <c r="AB4" s="139"/>
      <c r="AC4" s="139"/>
      <c r="AD4" s="140"/>
      <c r="AE4" s="140"/>
      <c r="AF4" s="140"/>
      <c r="AG4" s="140"/>
      <c r="AH4" s="141"/>
    </row>
    <row r="5" spans="2:36" ht="15.75" x14ac:dyDescent="0.25">
      <c r="B5" s="393" t="s">
        <v>83</v>
      </c>
      <c r="C5" s="394"/>
      <c r="D5" s="394"/>
      <c r="E5" s="394"/>
      <c r="F5" s="394"/>
      <c r="G5" s="395"/>
      <c r="H5" s="396">
        <f>'Start Data'!$B$8</f>
        <v>0</v>
      </c>
      <c r="I5" s="397"/>
      <c r="J5" s="397"/>
      <c r="K5" s="397"/>
      <c r="L5" s="142"/>
      <c r="M5" s="129"/>
      <c r="N5" s="129"/>
      <c r="O5" s="129"/>
      <c r="P5" s="129"/>
      <c r="Q5" s="129"/>
      <c r="R5" s="129"/>
      <c r="S5" s="129"/>
      <c r="T5" s="129"/>
      <c r="U5" s="398" t="s">
        <v>85</v>
      </c>
      <c r="V5" s="399"/>
      <c r="W5" s="400">
        <f>'Start Data'!$B$4</f>
        <v>0</v>
      </c>
      <c r="X5" s="399"/>
      <c r="Y5" s="143"/>
      <c r="Z5" s="129"/>
      <c r="AA5" s="129"/>
      <c r="AB5" s="129"/>
      <c r="AC5" s="129"/>
      <c r="AD5" s="129"/>
      <c r="AE5" s="129"/>
      <c r="AF5" s="129"/>
      <c r="AG5" s="144"/>
      <c r="AH5" s="145"/>
      <c r="AI5" s="19"/>
    </row>
    <row r="6" spans="2:36" ht="15.75" x14ac:dyDescent="0.25">
      <c r="B6" s="393" t="s">
        <v>131</v>
      </c>
      <c r="C6" s="394"/>
      <c r="D6" s="394"/>
      <c r="E6" s="394"/>
      <c r="F6" s="394"/>
      <c r="G6" s="395"/>
      <c r="H6" s="401">
        <f>'Start Data'!$B$9</f>
        <v>0</v>
      </c>
      <c r="I6" s="402"/>
      <c r="J6" s="402"/>
      <c r="K6" s="403"/>
      <c r="L6" s="142"/>
      <c r="M6" s="129"/>
      <c r="N6" s="129"/>
      <c r="O6" s="129"/>
      <c r="P6" s="129"/>
      <c r="Q6" s="129"/>
      <c r="R6" s="129"/>
      <c r="S6" s="129"/>
      <c r="T6" s="129"/>
      <c r="U6" s="404" t="s">
        <v>84</v>
      </c>
      <c r="V6" s="399"/>
      <c r="W6" s="405" t="s">
        <v>94</v>
      </c>
      <c r="X6" s="406"/>
      <c r="Y6" s="146"/>
      <c r="Z6" s="147"/>
      <c r="AA6" s="148"/>
      <c r="AB6" s="148"/>
      <c r="AC6" s="148"/>
      <c r="AD6" s="149"/>
      <c r="AE6" s="150"/>
      <c r="AF6" s="151"/>
      <c r="AG6" s="144"/>
      <c r="AH6" s="145"/>
      <c r="AI6" s="19"/>
    </row>
    <row r="7" spans="2:36" ht="15.75" customHeight="1" x14ac:dyDescent="0.25">
      <c r="B7" s="393" t="s">
        <v>130</v>
      </c>
      <c r="C7" s="394"/>
      <c r="D7" s="394"/>
      <c r="E7" s="394"/>
      <c r="F7" s="394"/>
      <c r="G7" s="395"/>
      <c r="H7" s="396">
        <f>'Start Data'!$B$10</f>
        <v>0</v>
      </c>
      <c r="I7" s="397"/>
      <c r="J7" s="397"/>
      <c r="K7" s="397"/>
      <c r="L7" s="142"/>
      <c r="M7" s="152"/>
      <c r="N7" s="129"/>
      <c r="O7" s="129"/>
      <c r="P7" s="129"/>
      <c r="Q7" s="129"/>
      <c r="R7" s="153"/>
      <c r="S7" s="151"/>
      <c r="T7" s="151"/>
      <c r="U7" s="129"/>
      <c r="V7" s="154"/>
      <c r="W7" s="154"/>
      <c r="X7" s="154"/>
      <c r="Y7" s="154"/>
      <c r="Z7" s="129"/>
      <c r="AA7" s="129"/>
      <c r="AB7" s="129"/>
      <c r="AC7" s="129"/>
      <c r="AD7" s="152"/>
      <c r="AE7" s="152"/>
      <c r="AF7" s="152"/>
      <c r="AG7" s="152"/>
      <c r="AH7" s="155"/>
      <c r="AI7" s="19"/>
    </row>
    <row r="8" spans="2:36" ht="15.75" customHeight="1" x14ac:dyDescent="0.25">
      <c r="B8" s="393" t="s">
        <v>132</v>
      </c>
      <c r="C8" s="394"/>
      <c r="D8" s="394"/>
      <c r="E8" s="394"/>
      <c r="F8" s="394"/>
      <c r="G8" s="395"/>
      <c r="H8" s="396">
        <f>'Start Data'!B11</f>
        <v>0</v>
      </c>
      <c r="I8" s="397"/>
      <c r="J8" s="397"/>
      <c r="K8" s="397"/>
      <c r="L8" s="156"/>
      <c r="M8" s="142"/>
      <c r="N8" s="129"/>
      <c r="O8" s="129"/>
      <c r="P8" s="129"/>
      <c r="Q8" s="129"/>
      <c r="R8" s="129"/>
      <c r="S8" s="129"/>
      <c r="T8" s="129"/>
      <c r="U8" s="149"/>
      <c r="V8" s="149"/>
      <c r="W8" s="149"/>
      <c r="X8" s="149"/>
      <c r="Y8" s="149"/>
      <c r="Z8" s="142"/>
      <c r="AA8" s="142"/>
      <c r="AB8" s="142"/>
      <c r="AC8" s="142"/>
      <c r="AD8" s="157"/>
      <c r="AE8" s="157"/>
      <c r="AF8" s="157"/>
      <c r="AG8" s="157"/>
      <c r="AH8" s="158"/>
      <c r="AI8" s="37"/>
    </row>
    <row r="9" spans="2:36" ht="16.5" customHeight="1" thickBot="1" x14ac:dyDescent="0.3">
      <c r="B9" s="407" t="s">
        <v>137</v>
      </c>
      <c r="C9" s="408"/>
      <c r="D9" s="408"/>
      <c r="E9" s="408"/>
      <c r="F9" s="408"/>
      <c r="G9" s="409"/>
      <c r="H9" s="382">
        <f>'Start Data'!$B$12</f>
        <v>0</v>
      </c>
      <c r="I9" s="383"/>
      <c r="J9" s="383"/>
      <c r="K9" s="383"/>
      <c r="L9" s="159"/>
      <c r="M9" s="160"/>
      <c r="N9" s="161"/>
      <c r="O9" s="161"/>
      <c r="P9" s="161"/>
      <c r="Q9" s="161"/>
      <c r="R9" s="161"/>
      <c r="S9" s="161"/>
      <c r="T9" s="162"/>
      <c r="U9" s="162"/>
      <c r="V9" s="162"/>
      <c r="W9" s="162"/>
      <c r="X9" s="162"/>
      <c r="Y9" s="162"/>
      <c r="Z9" s="162"/>
      <c r="AA9" s="162"/>
      <c r="AB9" s="162"/>
      <c r="AC9" s="162"/>
      <c r="AD9" s="162"/>
      <c r="AE9" s="162"/>
      <c r="AF9" s="162"/>
      <c r="AG9" s="162"/>
      <c r="AH9" s="163"/>
      <c r="AI9" s="38"/>
      <c r="AJ9" s="18"/>
    </row>
    <row r="10" spans="2:36" ht="18.75" x14ac:dyDescent="0.3">
      <c r="B10" s="376" t="str">
        <f>January!B10</f>
        <v>Before starting completing the hours, please confirm that you have read the instructions in the sheet START DATA.</v>
      </c>
      <c r="C10" s="377"/>
      <c r="D10" s="377"/>
      <c r="E10" s="377"/>
      <c r="F10" s="377"/>
      <c r="G10" s="377"/>
      <c r="H10" s="377"/>
      <c r="I10" s="377"/>
      <c r="J10" s="377"/>
      <c r="K10" s="377"/>
      <c r="L10" s="377"/>
      <c r="M10" s="377"/>
      <c r="N10" s="377"/>
      <c r="O10" s="377"/>
      <c r="P10" s="377"/>
      <c r="Q10" s="377"/>
      <c r="R10" s="377"/>
      <c r="S10" s="377"/>
      <c r="T10" s="377"/>
      <c r="U10" s="377"/>
      <c r="V10" s="377"/>
      <c r="W10" s="377"/>
      <c r="X10" s="377"/>
      <c r="Y10" s="377"/>
      <c r="Z10" s="377"/>
      <c r="AA10" s="377"/>
      <c r="AB10" s="377"/>
      <c r="AC10" s="377"/>
      <c r="AD10" s="377"/>
      <c r="AE10" s="377"/>
      <c r="AF10" s="377"/>
      <c r="AG10" s="377"/>
      <c r="AH10" s="378"/>
      <c r="AI10" s="18"/>
    </row>
    <row r="11" spans="2:36" x14ac:dyDescent="0.25">
      <c r="B11" s="164" t="s">
        <v>96</v>
      </c>
      <c r="C11" s="165"/>
      <c r="D11" s="165"/>
      <c r="E11" s="165"/>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E11" s="165"/>
      <c r="AF11" s="165"/>
      <c r="AG11" s="165"/>
      <c r="AH11" s="166"/>
      <c r="AI11" s="67"/>
    </row>
    <row r="12" spans="2:36" x14ac:dyDescent="0.25">
      <c r="B12" s="117" t="s">
        <v>33</v>
      </c>
      <c r="C12" s="124">
        <f>Jahresübersicht!B25</f>
        <v>306</v>
      </c>
      <c r="D12" s="124">
        <f>Jahresübersicht!C25</f>
        <v>307</v>
      </c>
      <c r="E12" s="124">
        <f>Jahresübersicht!D25</f>
        <v>308</v>
      </c>
      <c r="F12" s="124">
        <f>Jahresübersicht!E25</f>
        <v>309</v>
      </c>
      <c r="G12" s="124">
        <f>Jahresübersicht!F25</f>
        <v>310</v>
      </c>
      <c r="H12" s="124">
        <f>Jahresübersicht!G25</f>
        <v>311</v>
      </c>
      <c r="I12" s="124">
        <f>Jahresübersicht!H25</f>
        <v>312</v>
      </c>
      <c r="J12" s="124">
        <f>Jahresübersicht!I25</f>
        <v>313</v>
      </c>
      <c r="K12" s="124">
        <f>Jahresübersicht!J25</f>
        <v>314</v>
      </c>
      <c r="L12" s="124">
        <f>Jahresübersicht!K25</f>
        <v>315</v>
      </c>
      <c r="M12" s="124">
        <f>Jahresübersicht!L25</f>
        <v>316</v>
      </c>
      <c r="N12" s="124">
        <f>Jahresübersicht!M25</f>
        <v>317</v>
      </c>
      <c r="O12" s="124">
        <f>Jahresübersicht!N25</f>
        <v>318</v>
      </c>
      <c r="P12" s="124">
        <f>Jahresübersicht!O25</f>
        <v>319</v>
      </c>
      <c r="Q12" s="124">
        <f>Jahresübersicht!P25</f>
        <v>320</v>
      </c>
      <c r="R12" s="124">
        <f>Jahresübersicht!Q25</f>
        <v>321</v>
      </c>
      <c r="S12" s="124">
        <f>Jahresübersicht!R25</f>
        <v>322</v>
      </c>
      <c r="T12" s="124">
        <f>Jahresübersicht!S25</f>
        <v>323</v>
      </c>
      <c r="U12" s="124">
        <f>Jahresübersicht!T25</f>
        <v>324</v>
      </c>
      <c r="V12" s="124">
        <f>Jahresübersicht!U25</f>
        <v>325</v>
      </c>
      <c r="W12" s="124">
        <f>Jahresübersicht!V25</f>
        <v>326</v>
      </c>
      <c r="X12" s="124">
        <f>Jahresübersicht!W25</f>
        <v>327</v>
      </c>
      <c r="Y12" s="124">
        <f>Jahresübersicht!X25</f>
        <v>328</v>
      </c>
      <c r="Z12" s="124">
        <f>Jahresübersicht!Y25</f>
        <v>329</v>
      </c>
      <c r="AA12" s="124">
        <f>Jahresübersicht!Z25</f>
        <v>330</v>
      </c>
      <c r="AB12" s="124">
        <f>Jahresübersicht!AA25</f>
        <v>331</v>
      </c>
      <c r="AC12" s="124">
        <f>Jahresübersicht!AB25</f>
        <v>332</v>
      </c>
      <c r="AD12" s="124">
        <f>Jahresübersicht!AC25</f>
        <v>333</v>
      </c>
      <c r="AE12" s="124">
        <f>Jahresübersicht!AD25</f>
        <v>334</v>
      </c>
      <c r="AF12" s="124">
        <f>Jahresübersicht!AE25</f>
        <v>335</v>
      </c>
      <c r="AG12" s="124" t="str">
        <f>Jahresübersicht!AF25</f>
        <v/>
      </c>
      <c r="AH12" s="379" t="s">
        <v>78</v>
      </c>
      <c r="AI12" s="373" t="s">
        <v>77</v>
      </c>
    </row>
    <row r="13" spans="2:36" x14ac:dyDescent="0.25">
      <c r="B13" s="117" t="s">
        <v>35</v>
      </c>
      <c r="C13" s="126">
        <f>Jahresübersicht!B26</f>
        <v>306</v>
      </c>
      <c r="D13" s="126">
        <f>Jahresübersicht!C26</f>
        <v>307</v>
      </c>
      <c r="E13" s="126">
        <f>Jahresübersicht!D26</f>
        <v>308</v>
      </c>
      <c r="F13" s="126">
        <f>Jahresübersicht!E26</f>
        <v>309</v>
      </c>
      <c r="G13" s="126">
        <f>Jahresübersicht!F26</f>
        <v>310</v>
      </c>
      <c r="H13" s="126">
        <f>Jahresübersicht!G26</f>
        <v>311</v>
      </c>
      <c r="I13" s="126">
        <f>Jahresübersicht!H26</f>
        <v>312</v>
      </c>
      <c r="J13" s="126">
        <f>Jahresübersicht!I26</f>
        <v>313</v>
      </c>
      <c r="K13" s="126">
        <f>Jahresübersicht!J26</f>
        <v>314</v>
      </c>
      <c r="L13" s="126">
        <f>Jahresübersicht!K26</f>
        <v>315</v>
      </c>
      <c r="M13" s="126">
        <f>Jahresübersicht!L26</f>
        <v>316</v>
      </c>
      <c r="N13" s="126">
        <f>Jahresübersicht!M26</f>
        <v>317</v>
      </c>
      <c r="O13" s="126">
        <f>Jahresübersicht!N26</f>
        <v>318</v>
      </c>
      <c r="P13" s="126">
        <f>Jahresübersicht!O26</f>
        <v>319</v>
      </c>
      <c r="Q13" s="126">
        <f>Jahresübersicht!P26</f>
        <v>320</v>
      </c>
      <c r="R13" s="126">
        <f>Jahresübersicht!Q26</f>
        <v>321</v>
      </c>
      <c r="S13" s="126">
        <f>Jahresübersicht!R26</f>
        <v>322</v>
      </c>
      <c r="T13" s="126">
        <f>Jahresübersicht!S26</f>
        <v>323</v>
      </c>
      <c r="U13" s="126">
        <f>Jahresübersicht!T26</f>
        <v>324</v>
      </c>
      <c r="V13" s="126">
        <f>Jahresübersicht!U26</f>
        <v>325</v>
      </c>
      <c r="W13" s="126">
        <f>Jahresübersicht!V26</f>
        <v>326</v>
      </c>
      <c r="X13" s="126">
        <f>Jahresübersicht!W26</f>
        <v>327</v>
      </c>
      <c r="Y13" s="126">
        <f>Jahresübersicht!X26</f>
        <v>328</v>
      </c>
      <c r="Z13" s="126">
        <f>Jahresübersicht!Y26</f>
        <v>329</v>
      </c>
      <c r="AA13" s="126">
        <f>Jahresübersicht!Z26</f>
        <v>330</v>
      </c>
      <c r="AB13" s="126">
        <f>Jahresübersicht!AA26</f>
        <v>331</v>
      </c>
      <c r="AC13" s="126">
        <f>Jahresübersicht!AB26</f>
        <v>332</v>
      </c>
      <c r="AD13" s="126">
        <f>Jahresübersicht!AC26</f>
        <v>333</v>
      </c>
      <c r="AE13" s="126">
        <f>Jahresübersicht!AD26</f>
        <v>334</v>
      </c>
      <c r="AF13" s="126">
        <f>Jahresübersicht!AE26</f>
        <v>335</v>
      </c>
      <c r="AG13" s="126" t="str">
        <f>Jahresübersicht!AF26</f>
        <v/>
      </c>
      <c r="AH13" s="380"/>
      <c r="AI13" s="374"/>
    </row>
    <row r="14" spans="2:36" ht="39" x14ac:dyDescent="0.25">
      <c r="B14" s="167" t="s">
        <v>36</v>
      </c>
      <c r="C14" s="43"/>
      <c r="D14" s="43"/>
      <c r="E14" s="43"/>
      <c r="F14" s="43"/>
      <c r="G14" s="43"/>
      <c r="H14" s="43"/>
      <c r="I14" s="43"/>
      <c r="J14" s="43"/>
      <c r="K14" s="43"/>
      <c r="L14" s="43"/>
      <c r="M14" s="43"/>
      <c r="N14" s="43"/>
      <c r="O14" s="43"/>
      <c r="P14" s="43"/>
      <c r="Q14" s="43"/>
      <c r="R14" s="43"/>
      <c r="S14" s="43"/>
      <c r="T14" s="43"/>
      <c r="U14" s="43"/>
      <c r="V14" s="43"/>
      <c r="W14" s="69"/>
      <c r="X14" s="43"/>
      <c r="Y14" s="43"/>
      <c r="Z14" s="43"/>
      <c r="AA14" s="43"/>
      <c r="AB14" s="43"/>
      <c r="AC14" s="43"/>
      <c r="AD14" s="43"/>
      <c r="AE14" s="43"/>
      <c r="AF14" s="43"/>
      <c r="AG14" s="43"/>
      <c r="AH14" s="381" t="s">
        <v>34</v>
      </c>
      <c r="AI14" s="375"/>
    </row>
    <row r="15" spans="2:36" x14ac:dyDescent="0.25">
      <c r="B15" s="168" t="str">
        <f>'Start Data'!A38</f>
        <v>WP 1</v>
      </c>
      <c r="C15" s="44"/>
      <c r="D15" s="44"/>
      <c r="E15" s="44"/>
      <c r="F15" s="44"/>
      <c r="G15" s="44"/>
      <c r="H15" s="44"/>
      <c r="I15" s="44"/>
      <c r="J15" s="44"/>
      <c r="K15" s="44"/>
      <c r="L15" s="44"/>
      <c r="M15" s="44"/>
      <c r="N15" s="44"/>
      <c r="O15" s="44"/>
      <c r="P15" s="44"/>
      <c r="Q15" s="44"/>
      <c r="R15" s="44"/>
      <c r="S15" s="44"/>
      <c r="T15" s="44"/>
      <c r="U15" s="44"/>
      <c r="V15" s="70"/>
      <c r="W15" s="44"/>
      <c r="X15" s="71"/>
      <c r="Y15" s="44"/>
      <c r="Z15" s="44"/>
      <c r="AA15" s="44"/>
      <c r="AB15" s="44"/>
      <c r="AC15" s="44"/>
      <c r="AD15" s="44"/>
      <c r="AE15" s="44"/>
      <c r="AF15" s="44"/>
      <c r="AG15" s="44"/>
      <c r="AH15" s="120">
        <f t="shared" ref="AH15:AH30" si="0">SUM(C15:AG15)</f>
        <v>0</v>
      </c>
      <c r="AI15" s="121" t="e">
        <f>SUM(C15:AG15)/'Start Data'!$B$17</f>
        <v>#DIV/0!</v>
      </c>
    </row>
    <row r="16" spans="2:36" x14ac:dyDescent="0.25">
      <c r="B16" s="168" t="str">
        <f>'Start Data'!A39</f>
        <v>WP 2</v>
      </c>
      <c r="C16" s="44"/>
      <c r="D16" s="44"/>
      <c r="E16" s="44"/>
      <c r="F16" s="44"/>
      <c r="G16" s="44"/>
      <c r="H16" s="44"/>
      <c r="I16" s="44"/>
      <c r="J16" s="44"/>
      <c r="K16" s="44"/>
      <c r="L16" s="44"/>
      <c r="M16" s="44"/>
      <c r="N16" s="44"/>
      <c r="O16" s="44"/>
      <c r="P16" s="44"/>
      <c r="Q16" s="44"/>
      <c r="R16" s="44"/>
      <c r="S16" s="44"/>
      <c r="T16" s="44"/>
      <c r="U16" s="44"/>
      <c r="V16" s="44"/>
      <c r="W16" s="72"/>
      <c r="X16" s="44"/>
      <c r="Y16" s="44"/>
      <c r="Z16" s="44"/>
      <c r="AA16" s="44"/>
      <c r="AB16" s="44"/>
      <c r="AC16" s="44"/>
      <c r="AD16" s="44"/>
      <c r="AE16" s="44"/>
      <c r="AF16" s="44"/>
      <c r="AG16" s="44"/>
      <c r="AH16" s="120">
        <f t="shared" si="0"/>
        <v>0</v>
      </c>
      <c r="AI16" s="121" t="e">
        <f>SUM(C16:AG16)/'Start Data'!$B$17</f>
        <v>#DIV/0!</v>
      </c>
    </row>
    <row r="17" spans="2:35" x14ac:dyDescent="0.25">
      <c r="B17" s="168" t="str">
        <f>'Start Data'!A40</f>
        <v>WP 3</v>
      </c>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120">
        <f t="shared" si="0"/>
        <v>0</v>
      </c>
      <c r="AI17" s="121" t="e">
        <f>SUM(C17:AG17)/'Start Data'!$B$17</f>
        <v>#DIV/0!</v>
      </c>
    </row>
    <row r="18" spans="2:35" x14ac:dyDescent="0.25">
      <c r="B18" s="168" t="str">
        <f>'Start Data'!A41</f>
        <v>WP 4</v>
      </c>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120">
        <f t="shared" si="0"/>
        <v>0</v>
      </c>
      <c r="AI18" s="121" t="e">
        <f>SUM(C18:AG18)/'Start Data'!$B$17</f>
        <v>#DIV/0!</v>
      </c>
    </row>
    <row r="19" spans="2:35" x14ac:dyDescent="0.25">
      <c r="B19" s="168" t="str">
        <f>'Start Data'!A42</f>
        <v>WP 5</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120">
        <f t="shared" si="0"/>
        <v>0</v>
      </c>
      <c r="AI19" s="121" t="e">
        <f>SUM(C19:AG19)/'Start Data'!$B$17</f>
        <v>#DIV/0!</v>
      </c>
    </row>
    <row r="20" spans="2:35" x14ac:dyDescent="0.25">
      <c r="B20" s="168" t="str">
        <f>'Start Data'!A43</f>
        <v>WP 6</v>
      </c>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120">
        <f t="shared" si="0"/>
        <v>0</v>
      </c>
      <c r="AI20" s="121" t="e">
        <f>SUM(C20:AG20)/'Start Data'!$B$17</f>
        <v>#DIV/0!</v>
      </c>
    </row>
    <row r="21" spans="2:35" x14ac:dyDescent="0.25">
      <c r="B21" s="168" t="str">
        <f>'Start Data'!A44</f>
        <v>WP 7</v>
      </c>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120">
        <f t="shared" si="0"/>
        <v>0</v>
      </c>
      <c r="AI21" s="121" t="e">
        <f>SUM(C21:AG21)/'Start Data'!$B$17</f>
        <v>#DIV/0!</v>
      </c>
    </row>
    <row r="22" spans="2:35" x14ac:dyDescent="0.25">
      <c r="B22" s="168" t="str">
        <f>'Start Data'!A45</f>
        <v>WP 8</v>
      </c>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120">
        <f t="shared" si="0"/>
        <v>0</v>
      </c>
      <c r="AI22" s="121" t="e">
        <f>SUM(C22:AG22)/'Start Data'!$B$17</f>
        <v>#DIV/0!</v>
      </c>
    </row>
    <row r="23" spans="2:35" x14ac:dyDescent="0.25">
      <c r="B23" s="168" t="str">
        <f>'Start Data'!A46</f>
        <v>WP 9</v>
      </c>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120">
        <f t="shared" si="0"/>
        <v>0</v>
      </c>
      <c r="AI23" s="121" t="e">
        <f>SUM(C23:AG23)/'Start Data'!$B$17</f>
        <v>#DIV/0!</v>
      </c>
    </row>
    <row r="24" spans="2:35" x14ac:dyDescent="0.25">
      <c r="B24" s="168" t="str">
        <f>'Start Data'!A47</f>
        <v>WP 10</v>
      </c>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120">
        <f t="shared" si="0"/>
        <v>0</v>
      </c>
      <c r="AI24" s="121" t="e">
        <f>SUM(C24:AG24)/'Start Data'!$B$17</f>
        <v>#DIV/0!</v>
      </c>
    </row>
    <row r="25" spans="2:35" x14ac:dyDescent="0.25">
      <c r="B25" s="168" t="str">
        <f>'Start Data'!A48</f>
        <v>WP 11</v>
      </c>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120">
        <f t="shared" si="0"/>
        <v>0</v>
      </c>
      <c r="AI25" s="121" t="e">
        <f>SUM(C25:AG25)/'Start Data'!$B$17</f>
        <v>#DIV/0!</v>
      </c>
    </row>
    <row r="26" spans="2:35" x14ac:dyDescent="0.25">
      <c r="B26" s="168" t="str">
        <f>'Start Data'!A49</f>
        <v>WP 12</v>
      </c>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120">
        <f t="shared" si="0"/>
        <v>0</v>
      </c>
      <c r="AI26" s="121" t="e">
        <f>SUM(C26:AG26)/'Start Data'!$B$17</f>
        <v>#DIV/0!</v>
      </c>
    </row>
    <row r="27" spans="2:35" x14ac:dyDescent="0.25">
      <c r="B27" s="168" t="str">
        <f>'Start Data'!A50</f>
        <v>WP 13</v>
      </c>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120">
        <f t="shared" si="0"/>
        <v>0</v>
      </c>
      <c r="AI27" s="121" t="e">
        <f>SUM(C27:AG27)/'Start Data'!$B$17</f>
        <v>#DIV/0!</v>
      </c>
    </row>
    <row r="28" spans="2:35" x14ac:dyDescent="0.25">
      <c r="B28" s="168" t="str">
        <f>'Start Data'!A51</f>
        <v>WP 14</v>
      </c>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120">
        <f t="shared" si="0"/>
        <v>0</v>
      </c>
      <c r="AI28" s="121" t="e">
        <f>SUM(C28:AG28)/'Start Data'!$B$17</f>
        <v>#DIV/0!</v>
      </c>
    </row>
    <row r="29" spans="2:35" x14ac:dyDescent="0.25">
      <c r="B29" s="168" t="str">
        <f>'Start Data'!A52</f>
        <v>WP 15</v>
      </c>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120">
        <f t="shared" si="0"/>
        <v>0</v>
      </c>
      <c r="AI29" s="121" t="e">
        <f>SUM(C29:AG29)/'Start Data'!$B$17</f>
        <v>#DIV/0!</v>
      </c>
    </row>
    <row r="30" spans="2:35" collapsed="1" x14ac:dyDescent="0.25">
      <c r="B30" s="122" t="s">
        <v>37</v>
      </c>
      <c r="C30" s="123">
        <f>SUM(C15:C29)</f>
        <v>0</v>
      </c>
      <c r="D30" s="123">
        <f t="shared" ref="D30:AG30" si="1">SUM(D15:D29)</f>
        <v>0</v>
      </c>
      <c r="E30" s="123">
        <f t="shared" si="1"/>
        <v>0</v>
      </c>
      <c r="F30" s="123">
        <f t="shared" si="1"/>
        <v>0</v>
      </c>
      <c r="G30" s="123">
        <f t="shared" si="1"/>
        <v>0</v>
      </c>
      <c r="H30" s="123">
        <f t="shared" si="1"/>
        <v>0</v>
      </c>
      <c r="I30" s="123">
        <f t="shared" si="1"/>
        <v>0</v>
      </c>
      <c r="J30" s="123">
        <f t="shared" si="1"/>
        <v>0</v>
      </c>
      <c r="K30" s="123">
        <f t="shared" si="1"/>
        <v>0</v>
      </c>
      <c r="L30" s="123">
        <f t="shared" si="1"/>
        <v>0</v>
      </c>
      <c r="M30" s="123">
        <f t="shared" si="1"/>
        <v>0</v>
      </c>
      <c r="N30" s="123">
        <f t="shared" si="1"/>
        <v>0</v>
      </c>
      <c r="O30" s="123">
        <f t="shared" si="1"/>
        <v>0</v>
      </c>
      <c r="P30" s="123">
        <f t="shared" si="1"/>
        <v>0</v>
      </c>
      <c r="Q30" s="123">
        <f t="shared" si="1"/>
        <v>0</v>
      </c>
      <c r="R30" s="123">
        <f t="shared" si="1"/>
        <v>0</v>
      </c>
      <c r="S30" s="123">
        <f t="shared" si="1"/>
        <v>0</v>
      </c>
      <c r="T30" s="123">
        <f t="shared" si="1"/>
        <v>0</v>
      </c>
      <c r="U30" s="123">
        <f t="shared" si="1"/>
        <v>0</v>
      </c>
      <c r="V30" s="123">
        <f t="shared" si="1"/>
        <v>0</v>
      </c>
      <c r="W30" s="123">
        <f t="shared" si="1"/>
        <v>0</v>
      </c>
      <c r="X30" s="123">
        <f t="shared" si="1"/>
        <v>0</v>
      </c>
      <c r="Y30" s="123">
        <f t="shared" si="1"/>
        <v>0</v>
      </c>
      <c r="Z30" s="123">
        <f t="shared" si="1"/>
        <v>0</v>
      </c>
      <c r="AA30" s="123">
        <f t="shared" si="1"/>
        <v>0</v>
      </c>
      <c r="AB30" s="123">
        <f t="shared" si="1"/>
        <v>0</v>
      </c>
      <c r="AC30" s="123">
        <f t="shared" si="1"/>
        <v>0</v>
      </c>
      <c r="AD30" s="123">
        <f t="shared" si="1"/>
        <v>0</v>
      </c>
      <c r="AE30" s="123">
        <f t="shared" si="1"/>
        <v>0</v>
      </c>
      <c r="AF30" s="123">
        <f t="shared" si="1"/>
        <v>0</v>
      </c>
      <c r="AG30" s="123">
        <f t="shared" si="1"/>
        <v>0</v>
      </c>
      <c r="AH30" s="120">
        <f t="shared" si="0"/>
        <v>0</v>
      </c>
      <c r="AI30" s="121" t="e">
        <f>SUM(C30:AG30)/'Start Data'!$B$17</f>
        <v>#DIV/0!</v>
      </c>
    </row>
    <row r="31" spans="2:35" x14ac:dyDescent="0.25">
      <c r="B31" s="4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48"/>
      <c r="AI31" s="18"/>
    </row>
    <row r="32" spans="2:35" x14ac:dyDescent="0.25">
      <c r="B32" s="322" t="s">
        <v>146</v>
      </c>
      <c r="C32" s="323"/>
      <c r="D32" s="323"/>
      <c r="E32" s="323"/>
      <c r="F32" s="323"/>
      <c r="G32" s="323"/>
      <c r="H32" s="323"/>
      <c r="I32" s="323"/>
      <c r="J32" s="323"/>
      <c r="K32" s="323"/>
      <c r="L32" s="323"/>
      <c r="M32" s="323"/>
      <c r="N32" s="323"/>
      <c r="O32" s="323"/>
      <c r="P32" s="323"/>
      <c r="Q32" s="323"/>
      <c r="R32" s="323"/>
      <c r="S32" s="323"/>
      <c r="T32" s="323"/>
      <c r="U32" s="323"/>
      <c r="V32" s="323"/>
      <c r="W32" s="323"/>
      <c r="X32" s="323"/>
      <c r="Y32" s="323"/>
      <c r="Z32" s="323"/>
      <c r="AA32" s="323"/>
      <c r="AB32" s="323"/>
      <c r="AC32" s="323"/>
      <c r="AD32" s="323"/>
      <c r="AE32" s="323"/>
      <c r="AF32" s="323"/>
      <c r="AG32" s="323"/>
      <c r="AH32" s="324"/>
      <c r="AI32" s="18"/>
    </row>
    <row r="33" spans="2:35" x14ac:dyDescent="0.25">
      <c r="B33" s="325"/>
      <c r="C33" s="326"/>
      <c r="D33" s="326"/>
      <c r="E33" s="326"/>
      <c r="F33" s="326"/>
      <c r="G33" s="326"/>
      <c r="H33" s="326"/>
      <c r="I33" s="326"/>
      <c r="J33" s="326"/>
      <c r="K33" s="326"/>
      <c r="L33" s="326"/>
      <c r="M33" s="326"/>
      <c r="N33" s="326"/>
      <c r="O33" s="326"/>
      <c r="P33" s="326"/>
      <c r="Q33" s="326"/>
      <c r="R33" s="326"/>
      <c r="S33" s="326"/>
      <c r="T33" s="326"/>
      <c r="U33" s="326"/>
      <c r="V33" s="326"/>
      <c r="W33" s="326"/>
      <c r="X33" s="326"/>
      <c r="Y33" s="326"/>
      <c r="Z33" s="326"/>
      <c r="AA33" s="326"/>
      <c r="AB33" s="326"/>
      <c r="AC33" s="326"/>
      <c r="AD33" s="326"/>
      <c r="AE33" s="326"/>
      <c r="AF33" s="326"/>
      <c r="AG33" s="326"/>
      <c r="AH33" s="327"/>
      <c r="AI33" s="18"/>
    </row>
    <row r="34" spans="2:35" x14ac:dyDescent="0.25">
      <c r="B34" s="328"/>
      <c r="C34" s="329"/>
      <c r="D34" s="329"/>
      <c r="E34" s="329"/>
      <c r="F34" s="329"/>
      <c r="G34" s="329"/>
      <c r="H34" s="329"/>
      <c r="I34" s="329"/>
      <c r="J34" s="329"/>
      <c r="K34" s="329"/>
      <c r="L34" s="329"/>
      <c r="M34" s="329"/>
      <c r="N34" s="329"/>
      <c r="O34" s="329"/>
      <c r="P34" s="329"/>
      <c r="Q34" s="329"/>
      <c r="R34" s="329"/>
      <c r="S34" s="329"/>
      <c r="T34" s="329"/>
      <c r="U34" s="329"/>
      <c r="V34" s="329"/>
      <c r="W34" s="329"/>
      <c r="X34" s="329"/>
      <c r="Y34" s="329"/>
      <c r="Z34" s="329"/>
      <c r="AA34" s="329"/>
      <c r="AB34" s="329"/>
      <c r="AC34" s="329"/>
      <c r="AD34" s="329"/>
      <c r="AE34" s="329"/>
      <c r="AF34" s="329"/>
      <c r="AG34" s="329"/>
      <c r="AH34" s="330"/>
      <c r="AI34" s="18"/>
    </row>
    <row r="35" spans="2:35" x14ac:dyDescent="0.25">
      <c r="B35" s="169"/>
      <c r="C35" s="170"/>
      <c r="D35" s="170"/>
      <c r="E35" s="170"/>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1"/>
      <c r="AI35" s="18"/>
    </row>
    <row r="36" spans="2:35" x14ac:dyDescent="0.25">
      <c r="B36" s="384" t="s">
        <v>129</v>
      </c>
      <c r="C36" s="385"/>
      <c r="D36" s="385"/>
      <c r="E36" s="385"/>
      <c r="F36" s="385"/>
      <c r="G36" s="385"/>
      <c r="H36" s="385"/>
      <c r="I36" s="385"/>
      <c r="J36" s="385"/>
      <c r="K36" s="385"/>
      <c r="L36" s="385"/>
      <c r="M36" s="385"/>
      <c r="N36" s="385"/>
      <c r="O36" s="385"/>
      <c r="P36" s="385"/>
      <c r="Q36" s="385"/>
      <c r="R36" s="385"/>
      <c r="S36" s="385"/>
      <c r="T36" s="385"/>
      <c r="U36" s="385"/>
      <c r="V36" s="385"/>
      <c r="W36" s="385"/>
      <c r="X36" s="385"/>
      <c r="Y36" s="385"/>
      <c r="Z36" s="385"/>
      <c r="AA36" s="385"/>
      <c r="AB36" s="385"/>
      <c r="AC36" s="385"/>
      <c r="AD36" s="385"/>
      <c r="AE36" s="385"/>
      <c r="AF36" s="385"/>
      <c r="AG36" s="385"/>
      <c r="AH36" s="386"/>
      <c r="AI36" s="18"/>
    </row>
    <row r="37" spans="2:35" x14ac:dyDescent="0.25">
      <c r="B37" s="387"/>
      <c r="C37" s="385"/>
      <c r="D37" s="385"/>
      <c r="E37" s="385"/>
      <c r="F37" s="385"/>
      <c r="G37" s="385"/>
      <c r="H37" s="385"/>
      <c r="I37" s="385"/>
      <c r="J37" s="385"/>
      <c r="K37" s="385"/>
      <c r="L37" s="385"/>
      <c r="M37" s="385"/>
      <c r="N37" s="385"/>
      <c r="O37" s="385"/>
      <c r="P37" s="385"/>
      <c r="Q37" s="385"/>
      <c r="R37" s="385"/>
      <c r="S37" s="385"/>
      <c r="T37" s="385"/>
      <c r="U37" s="385"/>
      <c r="V37" s="385"/>
      <c r="W37" s="385"/>
      <c r="X37" s="385"/>
      <c r="Y37" s="385"/>
      <c r="Z37" s="385"/>
      <c r="AA37" s="385"/>
      <c r="AB37" s="385"/>
      <c r="AC37" s="385"/>
      <c r="AD37" s="385"/>
      <c r="AE37" s="385"/>
      <c r="AF37" s="385"/>
      <c r="AG37" s="385"/>
      <c r="AH37" s="386"/>
      <c r="AI37" s="18"/>
    </row>
    <row r="38" spans="2:35" x14ac:dyDescent="0.25">
      <c r="B38" s="49" t="s">
        <v>80</v>
      </c>
      <c r="C38" s="50"/>
      <c r="D38" s="50"/>
      <c r="E38" s="50"/>
      <c r="F38" s="50"/>
      <c r="G38" s="50"/>
      <c r="H38" s="50"/>
      <c r="I38" s="50"/>
      <c r="J38" s="50"/>
      <c r="K38" s="50"/>
      <c r="L38" s="50"/>
      <c r="M38" s="50"/>
      <c r="N38" s="50"/>
      <c r="O38" s="50"/>
      <c r="P38" s="50"/>
      <c r="Q38" s="51"/>
      <c r="R38" s="52"/>
      <c r="S38" s="53" t="s">
        <v>81</v>
      </c>
      <c r="T38" s="50"/>
      <c r="U38" s="50"/>
      <c r="V38" s="50"/>
      <c r="W38" s="50"/>
      <c r="X38" s="50"/>
      <c r="Y38" s="50"/>
      <c r="Z38" s="50"/>
      <c r="AA38" s="50"/>
      <c r="AB38" s="50"/>
      <c r="AC38" s="50"/>
      <c r="AD38" s="50"/>
      <c r="AE38" s="50"/>
      <c r="AF38" s="50"/>
      <c r="AG38" s="50"/>
      <c r="AH38" s="54"/>
      <c r="AI38" s="18"/>
    </row>
    <row r="39" spans="2:35" x14ac:dyDescent="0.25">
      <c r="B39" s="55"/>
      <c r="C39" s="56"/>
      <c r="D39" s="56"/>
      <c r="E39" s="56"/>
      <c r="F39" s="56"/>
      <c r="G39" s="56"/>
      <c r="H39" s="56"/>
      <c r="I39" s="56"/>
      <c r="J39" s="56"/>
      <c r="K39" s="56"/>
      <c r="L39" s="56"/>
      <c r="M39" s="56"/>
      <c r="N39" s="56"/>
      <c r="O39" s="56"/>
      <c r="P39" s="56"/>
      <c r="Q39" s="57"/>
      <c r="R39" s="52"/>
      <c r="S39" s="58"/>
      <c r="T39" s="56"/>
      <c r="U39" s="56"/>
      <c r="V39" s="56"/>
      <c r="W39" s="56"/>
      <c r="X39" s="56"/>
      <c r="Y39" s="56"/>
      <c r="Z39" s="56"/>
      <c r="AA39" s="56"/>
      <c r="AB39" s="56"/>
      <c r="AC39" s="56"/>
      <c r="AD39" s="56"/>
      <c r="AE39" s="56"/>
      <c r="AF39" s="56"/>
      <c r="AG39" s="56"/>
      <c r="AH39" s="59"/>
      <c r="AI39" s="18"/>
    </row>
    <row r="40" spans="2:35" x14ac:dyDescent="0.25">
      <c r="B40" s="55" t="s">
        <v>79</v>
      </c>
      <c r="C40" s="56"/>
      <c r="D40" s="56"/>
      <c r="E40" s="56"/>
      <c r="F40" s="56"/>
      <c r="G40" s="56"/>
      <c r="H40" s="56"/>
      <c r="I40" s="56"/>
      <c r="J40" s="56"/>
      <c r="K40" s="56"/>
      <c r="L40" s="56"/>
      <c r="M40" s="56"/>
      <c r="N40" s="56"/>
      <c r="O40" s="56"/>
      <c r="P40" s="56"/>
      <c r="Q40" s="57"/>
      <c r="R40" s="60"/>
      <c r="S40" s="58" t="s">
        <v>79</v>
      </c>
      <c r="T40" s="56"/>
      <c r="U40" s="56"/>
      <c r="V40" s="56"/>
      <c r="W40" s="56"/>
      <c r="X40" s="56"/>
      <c r="Y40" s="56"/>
      <c r="Z40" s="56"/>
      <c r="AA40" s="56"/>
      <c r="AB40" s="56"/>
      <c r="AC40" s="56"/>
      <c r="AD40" s="56"/>
      <c r="AE40" s="56"/>
      <c r="AF40" s="56"/>
      <c r="AG40" s="56"/>
      <c r="AH40" s="59"/>
    </row>
    <row r="41" spans="2:35" ht="15.75" thickBot="1" x14ac:dyDescent="0.3">
      <c r="B41" s="294"/>
      <c r="C41" s="293"/>
      <c r="D41" s="293"/>
      <c r="E41" s="293"/>
      <c r="F41" s="293"/>
      <c r="G41" s="293"/>
      <c r="H41" s="293">
        <f>'Start Data'!B10</f>
        <v>0</v>
      </c>
      <c r="I41" s="293"/>
      <c r="J41" s="293"/>
      <c r="K41" s="293"/>
      <c r="L41" s="293"/>
      <c r="M41" s="293"/>
      <c r="N41" s="293"/>
      <c r="O41" s="293"/>
      <c r="P41" s="293"/>
      <c r="Q41" s="295"/>
      <c r="R41" s="296"/>
      <c r="S41" s="297"/>
      <c r="T41" s="293"/>
      <c r="U41" s="293"/>
      <c r="V41" s="293"/>
      <c r="W41" s="293"/>
      <c r="X41" s="293"/>
      <c r="Y41" s="293"/>
      <c r="Z41" s="293">
        <f>'Start Data'!B12</f>
        <v>0</v>
      </c>
      <c r="AA41" s="293"/>
      <c r="AB41" s="293"/>
      <c r="AC41" s="293"/>
      <c r="AD41" s="293"/>
      <c r="AE41" s="293"/>
      <c r="AF41" s="293"/>
      <c r="AG41" s="293"/>
      <c r="AH41" s="66"/>
    </row>
  </sheetData>
  <sheetProtection algorithmName="SHA-512" hashValue="W00Ha+lr/9XE8VLnivOzkfB01e4xKXn6TwW/wu73aRdPKD5duDmWm0upGIsfL7hLw3g1GXN4Rzd9u/ek/+1BBQ==" saltValue="RPN6VMW6TF849KNsFmfRtw==" spinCount="100000" sheet="1" objects="1" scenarios="1"/>
  <mergeCells count="21">
    <mergeCell ref="B36:AH37"/>
    <mergeCell ref="B4:G4"/>
    <mergeCell ref="H4:K4"/>
    <mergeCell ref="B5:G5"/>
    <mergeCell ref="H5:K5"/>
    <mergeCell ref="U5:V5"/>
    <mergeCell ref="W5:X5"/>
    <mergeCell ref="B6:G6"/>
    <mergeCell ref="H6:K6"/>
    <mergeCell ref="U6:V6"/>
    <mergeCell ref="W6:X6"/>
    <mergeCell ref="B7:G7"/>
    <mergeCell ref="H7:K7"/>
    <mergeCell ref="B8:G8"/>
    <mergeCell ref="H8:K8"/>
    <mergeCell ref="B9:G9"/>
    <mergeCell ref="AI12:AI14"/>
    <mergeCell ref="B10:AH10"/>
    <mergeCell ref="B32:AH34"/>
    <mergeCell ref="AH12:AH14"/>
    <mergeCell ref="H9:K9"/>
  </mergeCells>
  <conditionalFormatting sqref="C12:AG13">
    <cfRule type="expression" dxfId="57" priority="18">
      <formula>WEEKDAY(C12,2)&gt;5</formula>
    </cfRule>
  </conditionalFormatting>
  <conditionalFormatting sqref="C15:AG29">
    <cfRule type="cellIs" dxfId="56" priority="55" operator="greaterThan">
      <formula>10</formula>
    </cfRule>
  </conditionalFormatting>
  <pageMargins left="0.7" right="0.7" top="0.78740157499999996" bottom="0.78740157499999996" header="0.3" footer="0.3"/>
  <pageSetup paperSize="9" scale="69"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FC9A3F1E-3980-4085-94D9-15D6B0CF6CC4}">
            <xm:f>VLOOKUP(C12,Feiertage!$B$25:$B$31,1,0)</xm:f>
            <x14:dxf>
              <fill>
                <patternFill patternType="solid">
                  <fgColor theme="8" tint="0.79998168889431442"/>
                  <bgColor theme="8" tint="0.79998168889431442"/>
                </patternFill>
              </fill>
            </x14:dxf>
          </x14:cfRule>
          <x14:cfRule type="expression" priority="2" id="{7726614D-1306-4330-9FE0-85C703DB772F}">
            <xm:f>IF('Start Data'!$B$3=Feiertage!$Q$2,VLOOKUP(C12,Feiertage!$Q$3:$Q$21,1,0),0)</xm:f>
            <x14:dxf>
              <fill>
                <patternFill patternType="solid">
                  <fgColor theme="8" tint="0.79998168889431442"/>
                  <bgColor theme="8" tint="0.79998168889431442"/>
                </patternFill>
              </fill>
            </x14:dxf>
          </x14:cfRule>
          <x14:cfRule type="expression" priority="3" id="{B62E70A3-A7D8-4BF3-9837-5FFDC631E146}">
            <xm:f>IF('Start Data'!$B$3=Feiertage!$P$2,VLOOKUP(C12,Feiertage!$P$3:$P$21,1,0),0)</xm:f>
            <x14:dxf>
              <fill>
                <patternFill patternType="solid">
                  <fgColor theme="8" tint="0.79998168889431442"/>
                  <bgColor theme="8" tint="0.79998168889431442"/>
                </patternFill>
              </fill>
            </x14:dxf>
          </x14:cfRule>
          <x14:cfRule type="expression" priority="4" id="{13FF0D29-C1A5-48E0-AF99-850C69663513}">
            <xm:f>IF('Start Data'!$B$3=Feiertage!$O$2,VLOOKUP(C12,Feiertage!$O$3:$O$21,1,0),0)</xm:f>
            <x14:dxf>
              <fill>
                <patternFill patternType="solid">
                  <fgColor theme="8" tint="0.79998168889431442"/>
                  <bgColor theme="8" tint="0.79998168889431442"/>
                </patternFill>
              </fill>
            </x14:dxf>
          </x14:cfRule>
          <x14:cfRule type="expression" priority="5" id="{441393AA-F752-42B6-80AF-E262404AE2F8}">
            <xm:f>IF('Start Data'!$B$3=Feiertage!$N$2,VLOOKUP(C12,Feiertage!$N$3:$N$21,1,0),0)</xm:f>
            <x14:dxf>
              <fill>
                <patternFill patternType="solid">
                  <fgColor theme="8" tint="0.79998168889431442"/>
                  <bgColor theme="8" tint="0.79998168889431442"/>
                </patternFill>
              </fill>
            </x14:dxf>
          </x14:cfRule>
          <x14:cfRule type="expression" priority="6" id="{97F227D6-E904-4BEB-9082-647AB9BCC94B}">
            <xm:f>IF('Start Data'!$B$3=Feiertage!$M$2,VLOOKUP(C12,Feiertage!$M$3:$M$21,1,0),0)</xm:f>
            <x14:dxf>
              <fill>
                <patternFill patternType="solid">
                  <fgColor theme="8" tint="0.79998168889431442"/>
                  <bgColor theme="8" tint="0.79998168889431442"/>
                </patternFill>
              </fill>
            </x14:dxf>
          </x14:cfRule>
          <x14:cfRule type="expression" priority="7" id="{9FA7928D-AD8B-4A24-81E9-0CB5147ECF8D}">
            <xm:f>IF('Start Data'!$B$3=Feiertage!$L$2,VLOOKUP(C12,Feiertage!$L$3:$L$21,1,0),0)</xm:f>
            <x14:dxf>
              <fill>
                <patternFill patternType="solid">
                  <fgColor theme="8" tint="0.79998168889431442"/>
                  <bgColor theme="8" tint="0.79998168889431442"/>
                </patternFill>
              </fill>
            </x14:dxf>
          </x14:cfRule>
          <x14:cfRule type="expression" priority="8" id="{61A1916F-C268-4C5B-8036-6D24D3C18F7B}">
            <xm:f>IF('Start Data'!$B$3=Feiertage!$K$2,VLOOKUP(C12,Feiertage!$K$3:$K$21,1,0),0)</xm:f>
            <x14:dxf>
              <fill>
                <patternFill patternType="solid">
                  <fgColor theme="8" tint="0.79998168889431442"/>
                  <bgColor theme="8" tint="0.79998168889431442"/>
                </patternFill>
              </fill>
            </x14:dxf>
          </x14:cfRule>
          <x14:cfRule type="expression" priority="9" id="{DCF76F3B-FBB4-4D38-97E4-7175263776DF}">
            <xm:f>IF('Start Data'!$B$3=Feiertage!$J$2,VLOOKUP(C12,Feiertage!$J$3:$J$21,1,0),0)</xm:f>
            <x14:dxf>
              <fill>
                <patternFill patternType="solid">
                  <fgColor theme="8" tint="0.79998168889431442"/>
                  <bgColor theme="8" tint="0.79998168889431442"/>
                </patternFill>
              </fill>
            </x14:dxf>
          </x14:cfRule>
          <x14:cfRule type="expression" priority="10" id="{842445DA-DC15-4996-B766-AF0616DBFA98}">
            <xm:f>IF('Start Data'!$B$3=Feiertage!$I$2,VLOOKUP(C12,Feiertage!$I$3:$I$21,1,0),0)</xm:f>
            <x14:dxf>
              <fill>
                <patternFill patternType="solid">
                  <fgColor theme="8" tint="0.79998168889431442"/>
                  <bgColor theme="8" tint="0.79998168889431442"/>
                </patternFill>
              </fill>
            </x14:dxf>
          </x14:cfRule>
          <x14:cfRule type="expression" priority="11" id="{CCC8F2F7-0903-46F1-9C91-140637FC86FB}">
            <xm:f>IF('Start Data'!$B$3=Feiertage!$H$2,VLOOKUP(C12,Feiertage!$H$3:$H$21,1,0),0)</xm:f>
            <x14:dxf>
              <fill>
                <patternFill patternType="solid">
                  <fgColor theme="8" tint="0.79998168889431442"/>
                  <bgColor theme="8" tint="0.79998168889431442"/>
                </patternFill>
              </fill>
            </x14:dxf>
          </x14:cfRule>
          <x14:cfRule type="expression" priority="12" id="{05A9044E-C7EA-4C96-8F8C-A97CA3B4FA27}">
            <xm:f>IF('Start Data'!$B$3=Feiertage!$G$2,VLOOKUP(C12,Feiertage!$G$3:$G$21,1,0),0)</xm:f>
            <x14:dxf>
              <fill>
                <patternFill patternType="solid">
                  <fgColor theme="8" tint="0.79998168889431442"/>
                  <bgColor theme="8" tint="0.79998168889431442"/>
                </patternFill>
              </fill>
            </x14:dxf>
          </x14:cfRule>
          <x14:cfRule type="expression" priority="13" id="{6E46344A-2702-4A19-8C41-DF94332ACB79}">
            <xm:f>IF('Start Data'!$B$3=Feiertage!$F$2,VLOOKUP(C12,Feiertage!$F$3:$F$21,1,0),0)</xm:f>
            <x14:dxf>
              <fill>
                <patternFill patternType="solid">
                  <fgColor theme="8" tint="0.79998168889431442"/>
                  <bgColor theme="8" tint="0.79998168889431442"/>
                </patternFill>
              </fill>
            </x14:dxf>
          </x14:cfRule>
          <x14:cfRule type="expression" priority="14" id="{04A90455-9982-4BCE-BF1D-0D963348D4F5}">
            <xm:f>IF('Start Data'!$B$3=Feiertage!$E$2,VLOOKUP(C12,Feiertage!$E$3:$E$21,1,0),0)</xm:f>
            <x14:dxf>
              <fill>
                <patternFill patternType="solid">
                  <fgColor theme="8" tint="0.79998168889431442"/>
                  <bgColor theme="8" tint="0.79998168889431442"/>
                </patternFill>
              </fill>
            </x14:dxf>
          </x14:cfRule>
          <x14:cfRule type="expression" priority="15" id="{32C8EDD0-C31C-454C-ADEE-C9B29B66FEE5}">
            <xm:f>IF('Start Data'!$B$3=Feiertage!$D$2,VLOOKUP(C12,Feiertage!$D$3:$D$21,1,0),0)</xm:f>
            <x14:dxf>
              <fill>
                <patternFill patternType="solid">
                  <fgColor theme="8" tint="0.79998168889431442"/>
                  <bgColor theme="8" tint="0.79998168889431442"/>
                </patternFill>
              </fill>
            </x14:dxf>
          </x14:cfRule>
          <x14:cfRule type="expression" priority="16" id="{ED4A71B5-DDA0-4B99-871F-E8F4BBAFBE7B}">
            <xm:f>IF('Start Data'!$B$3=Feiertage!$B$2,VLOOKUP(C12,Feiertage!$B$3:$B$21,1,0),0)</xm:f>
            <x14:dxf>
              <fill>
                <patternFill patternType="solid">
                  <fgColor theme="8" tint="0.79998168889431442"/>
                  <bgColor theme="8" tint="0.79998168889431442"/>
                </patternFill>
              </fill>
            </x14:dxf>
          </x14:cfRule>
          <x14:cfRule type="expression" priority="17" id="{4B3B234F-3BCF-4907-B2F9-FD34454E8A44}">
            <xm:f>IF('Start Data'!$B$3=Feiertage!$C$2,VLOOKUP(C12,Feiertage!$C$3:$C$21,1,0),0)</xm:f>
            <x14:dxf>
              <fill>
                <patternFill patternType="solid">
                  <fgColor theme="8" tint="0.79998168889431442"/>
                  <bgColor theme="8" tint="0.79998168889431442"/>
                </patternFill>
              </fill>
            </x14:dxf>
          </x14:cfRule>
          <xm:sqref>C12:AG13</xm:sqref>
        </x14:conditionalFormatting>
        <x14:conditionalFormatting xmlns:xm="http://schemas.microsoft.com/office/excel/2006/main">
          <x14:cfRule type="expression" priority="56" id="{2F4E94CA-6A72-4A33-A34F-D6C54C2885A9}">
            <xm:f>AND($C$13&gt;='Start Data'!$D38,$C$13&lt;='Start Data'!$E38,'Start Data'!$F38="x")</xm:f>
            <x14:dxf>
              <fill>
                <patternFill patternType="solid">
                  <fgColor indexed="26"/>
                  <bgColor indexed="26"/>
                </patternFill>
              </fill>
            </x14:dxf>
          </x14:cfRule>
          <xm:sqref>C15:AG29</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CC"/>
    <pageSetUpPr fitToPage="1"/>
  </sheetPr>
  <dimension ref="B1:AJ41"/>
  <sheetViews>
    <sheetView showGridLines="0" zoomScaleNormal="100" workbookViewId="0">
      <selection activeCell="B10" sqref="B10:AH10"/>
    </sheetView>
  </sheetViews>
  <sheetFormatPr baseColWidth="10" defaultColWidth="11.28515625" defaultRowHeight="15" x14ac:dyDescent="0.25"/>
  <cols>
    <col min="1" max="1" width="2.7109375" style="20" customWidth="1"/>
    <col min="2" max="2" width="11.28515625" style="20"/>
    <col min="3" max="33" width="5.28515625" style="20" customWidth="1"/>
    <col min="34" max="34" width="7.140625" style="20" customWidth="1"/>
    <col min="35" max="35" width="8" style="20" customWidth="1"/>
    <col min="36" max="16384" width="11.28515625" style="20"/>
  </cols>
  <sheetData>
    <row r="1" spans="2:36" ht="15.75" thickBot="1" x14ac:dyDescent="0.3">
      <c r="B1" s="128" t="str">
        <f>January!B1</f>
        <v>as of 12/2024</v>
      </c>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row>
    <row r="2" spans="2:36" s="35" customFormat="1" ht="18" customHeight="1" x14ac:dyDescent="0.2">
      <c r="B2" s="130" t="s">
        <v>76</v>
      </c>
      <c r="C2" s="131"/>
      <c r="D2" s="131"/>
      <c r="E2" s="131"/>
      <c r="F2" s="131"/>
      <c r="G2" s="131"/>
      <c r="H2" s="131"/>
      <c r="I2" s="131"/>
      <c r="J2" s="131"/>
      <c r="K2" s="131"/>
      <c r="L2" s="131"/>
      <c r="M2" s="131"/>
      <c r="N2" s="131"/>
      <c r="O2" s="131"/>
      <c r="P2" s="131"/>
      <c r="Q2" s="131"/>
      <c r="R2" s="131"/>
      <c r="S2" s="131"/>
      <c r="T2" s="131"/>
      <c r="U2" s="132"/>
      <c r="V2" s="132"/>
      <c r="W2" s="132"/>
      <c r="X2" s="132"/>
      <c r="Y2" s="132"/>
      <c r="Z2" s="132"/>
      <c r="AA2" s="132"/>
      <c r="AB2" s="132"/>
      <c r="AC2" s="132"/>
      <c r="AD2" s="131"/>
      <c r="AE2" s="131"/>
      <c r="AF2" s="131"/>
      <c r="AG2" s="131"/>
      <c r="AH2" s="133"/>
      <c r="AI2" s="17"/>
    </row>
    <row r="3" spans="2:36" s="35" customFormat="1" ht="15" customHeight="1" thickBot="1" x14ac:dyDescent="0.25">
      <c r="B3" s="134"/>
      <c r="C3" s="135"/>
      <c r="D3" s="135"/>
      <c r="E3" s="135"/>
      <c r="F3" s="135"/>
      <c r="G3" s="135"/>
      <c r="H3" s="135"/>
      <c r="I3" s="135"/>
      <c r="J3" s="135"/>
      <c r="K3" s="135"/>
      <c r="L3" s="135"/>
      <c r="M3" s="135"/>
      <c r="N3" s="135"/>
      <c r="O3" s="135"/>
      <c r="P3" s="135"/>
      <c r="Q3" s="135"/>
      <c r="R3" s="135"/>
      <c r="S3" s="135"/>
      <c r="T3" s="135"/>
      <c r="U3" s="136"/>
      <c r="V3" s="136"/>
      <c r="W3" s="136"/>
      <c r="X3" s="136"/>
      <c r="Y3" s="136"/>
      <c r="Z3" s="136"/>
      <c r="AA3" s="136"/>
      <c r="AB3" s="136"/>
      <c r="AC3" s="136"/>
      <c r="AD3" s="135"/>
      <c r="AE3" s="135"/>
      <c r="AF3" s="135"/>
      <c r="AG3" s="135"/>
      <c r="AH3" s="137"/>
      <c r="AI3" s="36"/>
    </row>
    <row r="4" spans="2:36" ht="15.75" x14ac:dyDescent="0.25">
      <c r="B4" s="388" t="s">
        <v>82</v>
      </c>
      <c r="C4" s="389"/>
      <c r="D4" s="389"/>
      <c r="E4" s="389"/>
      <c r="F4" s="389"/>
      <c r="G4" s="390"/>
      <c r="H4" s="391">
        <f>'Start Data'!$B$7</f>
        <v>0</v>
      </c>
      <c r="I4" s="392"/>
      <c r="J4" s="392"/>
      <c r="K4" s="392"/>
      <c r="L4" s="138"/>
      <c r="M4" s="139"/>
      <c r="N4" s="139"/>
      <c r="O4" s="139"/>
      <c r="P4" s="139"/>
      <c r="Q4" s="139"/>
      <c r="R4" s="139"/>
      <c r="S4" s="139"/>
      <c r="T4" s="139"/>
      <c r="U4" s="139"/>
      <c r="V4" s="139"/>
      <c r="W4" s="139"/>
      <c r="X4" s="139"/>
      <c r="Y4" s="139"/>
      <c r="Z4" s="139"/>
      <c r="AA4" s="139"/>
      <c r="AB4" s="139"/>
      <c r="AC4" s="139"/>
      <c r="AD4" s="140"/>
      <c r="AE4" s="140"/>
      <c r="AF4" s="140"/>
      <c r="AG4" s="140"/>
      <c r="AH4" s="141"/>
    </row>
    <row r="5" spans="2:36" ht="15.75" x14ac:dyDescent="0.25">
      <c r="B5" s="393" t="s">
        <v>83</v>
      </c>
      <c r="C5" s="394"/>
      <c r="D5" s="394"/>
      <c r="E5" s="394"/>
      <c r="F5" s="394"/>
      <c r="G5" s="395"/>
      <c r="H5" s="396">
        <f>'Start Data'!$B$8</f>
        <v>0</v>
      </c>
      <c r="I5" s="397"/>
      <c r="J5" s="397"/>
      <c r="K5" s="397"/>
      <c r="L5" s="142"/>
      <c r="M5" s="129"/>
      <c r="N5" s="129"/>
      <c r="O5" s="129"/>
      <c r="P5" s="129"/>
      <c r="Q5" s="129"/>
      <c r="R5" s="129"/>
      <c r="S5" s="129"/>
      <c r="T5" s="129"/>
      <c r="U5" s="398" t="s">
        <v>85</v>
      </c>
      <c r="V5" s="399"/>
      <c r="W5" s="400">
        <f>'Start Data'!$B$4</f>
        <v>0</v>
      </c>
      <c r="X5" s="399"/>
      <c r="Y5" s="143"/>
      <c r="Z5" s="129"/>
      <c r="AA5" s="129"/>
      <c r="AB5" s="129"/>
      <c r="AC5" s="129"/>
      <c r="AD5" s="129"/>
      <c r="AE5" s="129"/>
      <c r="AF5" s="129"/>
      <c r="AG5" s="144"/>
      <c r="AH5" s="145"/>
      <c r="AI5" s="19"/>
    </row>
    <row r="6" spans="2:36" ht="15.75" x14ac:dyDescent="0.25">
      <c r="B6" s="393" t="s">
        <v>131</v>
      </c>
      <c r="C6" s="394"/>
      <c r="D6" s="394"/>
      <c r="E6" s="394"/>
      <c r="F6" s="394"/>
      <c r="G6" s="395"/>
      <c r="H6" s="401">
        <f>'Start Data'!$B$9</f>
        <v>0</v>
      </c>
      <c r="I6" s="402"/>
      <c r="J6" s="402"/>
      <c r="K6" s="403"/>
      <c r="L6" s="142"/>
      <c r="M6" s="129"/>
      <c r="N6" s="129"/>
      <c r="O6" s="129"/>
      <c r="P6" s="129"/>
      <c r="Q6" s="129"/>
      <c r="R6" s="129"/>
      <c r="S6" s="129"/>
      <c r="T6" s="129"/>
      <c r="U6" s="404" t="s">
        <v>84</v>
      </c>
      <c r="V6" s="399"/>
      <c r="W6" s="405" t="s">
        <v>95</v>
      </c>
      <c r="X6" s="406"/>
      <c r="Y6" s="146"/>
      <c r="Z6" s="147"/>
      <c r="AA6" s="148"/>
      <c r="AB6" s="148"/>
      <c r="AC6" s="148"/>
      <c r="AD6" s="149"/>
      <c r="AE6" s="150"/>
      <c r="AF6" s="151"/>
      <c r="AG6" s="144"/>
      <c r="AH6" s="145"/>
      <c r="AI6" s="19"/>
    </row>
    <row r="7" spans="2:36" ht="15.75" customHeight="1" x14ac:dyDescent="0.25">
      <c r="B7" s="393" t="s">
        <v>130</v>
      </c>
      <c r="C7" s="394"/>
      <c r="D7" s="394"/>
      <c r="E7" s="394"/>
      <c r="F7" s="394"/>
      <c r="G7" s="395"/>
      <c r="H7" s="396">
        <f>'Start Data'!$B$10</f>
        <v>0</v>
      </c>
      <c r="I7" s="397"/>
      <c r="J7" s="397"/>
      <c r="K7" s="397"/>
      <c r="L7" s="142"/>
      <c r="M7" s="152"/>
      <c r="N7" s="129"/>
      <c r="O7" s="129"/>
      <c r="P7" s="129"/>
      <c r="Q7" s="129"/>
      <c r="R7" s="153"/>
      <c r="S7" s="151"/>
      <c r="T7" s="151"/>
      <c r="U7" s="129"/>
      <c r="V7" s="154"/>
      <c r="W7" s="154"/>
      <c r="X7" s="154"/>
      <c r="Y7" s="154"/>
      <c r="Z7" s="129"/>
      <c r="AA7" s="129"/>
      <c r="AB7" s="129"/>
      <c r="AC7" s="129"/>
      <c r="AD7" s="152"/>
      <c r="AE7" s="152"/>
      <c r="AF7" s="152"/>
      <c r="AG7" s="152"/>
      <c r="AH7" s="155"/>
      <c r="AI7" s="37"/>
    </row>
    <row r="8" spans="2:36" ht="15.75" customHeight="1" x14ac:dyDescent="0.25">
      <c r="B8" s="393" t="s">
        <v>132</v>
      </c>
      <c r="C8" s="394"/>
      <c r="D8" s="394"/>
      <c r="E8" s="394"/>
      <c r="F8" s="394"/>
      <c r="G8" s="395"/>
      <c r="H8" s="396">
        <f>'Start Data'!B11</f>
        <v>0</v>
      </c>
      <c r="I8" s="397"/>
      <c r="J8" s="397"/>
      <c r="K8" s="397"/>
      <c r="L8" s="156"/>
      <c r="M8" s="142"/>
      <c r="N8" s="129"/>
      <c r="O8" s="129"/>
      <c r="P8" s="129"/>
      <c r="Q8" s="129"/>
      <c r="R8" s="129"/>
      <c r="S8" s="129"/>
      <c r="T8" s="129"/>
      <c r="U8" s="149"/>
      <c r="V8" s="149"/>
      <c r="W8" s="149"/>
      <c r="X8" s="149"/>
      <c r="Y8" s="149"/>
      <c r="Z8" s="142"/>
      <c r="AA8" s="142"/>
      <c r="AB8" s="142"/>
      <c r="AC8" s="142"/>
      <c r="AD8" s="157"/>
      <c r="AE8" s="157"/>
      <c r="AF8" s="157"/>
      <c r="AG8" s="157"/>
      <c r="AH8" s="158"/>
      <c r="AI8" s="38"/>
      <c r="AJ8" s="18"/>
    </row>
    <row r="9" spans="2:36" ht="16.5" customHeight="1" thickBot="1" x14ac:dyDescent="0.3">
      <c r="B9" s="407" t="s">
        <v>137</v>
      </c>
      <c r="C9" s="408"/>
      <c r="D9" s="408"/>
      <c r="E9" s="408"/>
      <c r="F9" s="408"/>
      <c r="G9" s="409"/>
      <c r="H9" s="382">
        <f>'Start Data'!$B$12</f>
        <v>0</v>
      </c>
      <c r="I9" s="383"/>
      <c r="J9" s="383"/>
      <c r="K9" s="383"/>
      <c r="L9" s="159"/>
      <c r="M9" s="160"/>
      <c r="N9" s="161"/>
      <c r="O9" s="161"/>
      <c r="P9" s="161"/>
      <c r="Q9" s="161"/>
      <c r="R9" s="161"/>
      <c r="S9" s="161"/>
      <c r="T9" s="162"/>
      <c r="U9" s="162"/>
      <c r="V9" s="162"/>
      <c r="W9" s="162"/>
      <c r="X9" s="162"/>
      <c r="Y9" s="162"/>
      <c r="Z9" s="162"/>
      <c r="AA9" s="162"/>
      <c r="AB9" s="162"/>
      <c r="AC9" s="162"/>
      <c r="AD9" s="162"/>
      <c r="AE9" s="162"/>
      <c r="AF9" s="162"/>
      <c r="AG9" s="162"/>
      <c r="AH9" s="163"/>
      <c r="AI9" s="38"/>
      <c r="AJ9" s="73"/>
    </row>
    <row r="10" spans="2:36" ht="18.75" x14ac:dyDescent="0.3">
      <c r="B10" s="413" t="str">
        <f>January!B10</f>
        <v>Before starting completing the hours, please confirm that you have read the instructions in the sheet START DATA.</v>
      </c>
      <c r="C10" s="414"/>
      <c r="D10" s="414"/>
      <c r="E10" s="414"/>
      <c r="F10" s="414"/>
      <c r="G10" s="414"/>
      <c r="H10" s="414"/>
      <c r="I10" s="414"/>
      <c r="J10" s="414"/>
      <c r="K10" s="414"/>
      <c r="L10" s="414"/>
      <c r="M10" s="414"/>
      <c r="N10" s="414"/>
      <c r="O10" s="414"/>
      <c r="P10" s="414"/>
      <c r="Q10" s="414"/>
      <c r="R10" s="414"/>
      <c r="S10" s="414"/>
      <c r="T10" s="414"/>
      <c r="U10" s="414"/>
      <c r="V10" s="414"/>
      <c r="W10" s="414"/>
      <c r="X10" s="414"/>
      <c r="Y10" s="414"/>
      <c r="Z10" s="414"/>
      <c r="AA10" s="414"/>
      <c r="AB10" s="414"/>
      <c r="AC10" s="414"/>
      <c r="AD10" s="414"/>
      <c r="AE10" s="414"/>
      <c r="AF10" s="414"/>
      <c r="AG10" s="414"/>
      <c r="AH10" s="415"/>
      <c r="AI10" s="18"/>
    </row>
    <row r="11" spans="2:36" x14ac:dyDescent="0.25">
      <c r="B11" s="164" t="s">
        <v>96</v>
      </c>
      <c r="C11" s="165"/>
      <c r="D11" s="165"/>
      <c r="E11" s="165"/>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E11" s="165"/>
      <c r="AF11" s="165"/>
      <c r="AG11" s="165"/>
      <c r="AH11" s="166"/>
      <c r="AI11" s="67"/>
    </row>
    <row r="12" spans="2:36" x14ac:dyDescent="0.25">
      <c r="B12" s="117" t="s">
        <v>33</v>
      </c>
      <c r="C12" s="124">
        <f>Jahresübersicht!B27</f>
        <v>336</v>
      </c>
      <c r="D12" s="124">
        <f>Jahresübersicht!C27</f>
        <v>337</v>
      </c>
      <c r="E12" s="124">
        <f>Jahresübersicht!D27</f>
        <v>338</v>
      </c>
      <c r="F12" s="124">
        <f>Jahresübersicht!E27</f>
        <v>339</v>
      </c>
      <c r="G12" s="124">
        <f>Jahresübersicht!F27</f>
        <v>340</v>
      </c>
      <c r="H12" s="124">
        <f>Jahresübersicht!G27</f>
        <v>341</v>
      </c>
      <c r="I12" s="124">
        <f>Jahresübersicht!H27</f>
        <v>342</v>
      </c>
      <c r="J12" s="124">
        <f>Jahresübersicht!I27</f>
        <v>343</v>
      </c>
      <c r="K12" s="124">
        <f>Jahresübersicht!J27</f>
        <v>344</v>
      </c>
      <c r="L12" s="124">
        <f>Jahresübersicht!K27</f>
        <v>345</v>
      </c>
      <c r="M12" s="124">
        <f>Jahresübersicht!L27</f>
        <v>346</v>
      </c>
      <c r="N12" s="124">
        <f>Jahresübersicht!M27</f>
        <v>347</v>
      </c>
      <c r="O12" s="124">
        <f>Jahresübersicht!N27</f>
        <v>348</v>
      </c>
      <c r="P12" s="124">
        <f>Jahresübersicht!O27</f>
        <v>349</v>
      </c>
      <c r="Q12" s="124">
        <f>Jahresübersicht!P27</f>
        <v>350</v>
      </c>
      <c r="R12" s="124">
        <f>Jahresübersicht!Q27</f>
        <v>351</v>
      </c>
      <c r="S12" s="124">
        <f>Jahresübersicht!R27</f>
        <v>352</v>
      </c>
      <c r="T12" s="124">
        <f>Jahresübersicht!S27</f>
        <v>353</v>
      </c>
      <c r="U12" s="124">
        <f>Jahresübersicht!T27</f>
        <v>354</v>
      </c>
      <c r="V12" s="124">
        <f>Jahresübersicht!U27</f>
        <v>355</v>
      </c>
      <c r="W12" s="124">
        <f>Jahresübersicht!V27</f>
        <v>356</v>
      </c>
      <c r="X12" s="124">
        <f>Jahresübersicht!W27</f>
        <v>357</v>
      </c>
      <c r="Y12" s="124">
        <f>Jahresübersicht!X27</f>
        <v>358</v>
      </c>
      <c r="Z12" s="124">
        <f>Jahresübersicht!Y27</f>
        <v>359</v>
      </c>
      <c r="AA12" s="124">
        <f>Jahresübersicht!Z27</f>
        <v>360</v>
      </c>
      <c r="AB12" s="124">
        <f>Jahresübersicht!AA27</f>
        <v>361</v>
      </c>
      <c r="AC12" s="124">
        <f>Jahresübersicht!AB27</f>
        <v>362</v>
      </c>
      <c r="AD12" s="124">
        <f>Jahresübersicht!AC27</f>
        <v>363</v>
      </c>
      <c r="AE12" s="124">
        <f>Jahresübersicht!AD27</f>
        <v>364</v>
      </c>
      <c r="AF12" s="124">
        <f>Jahresübersicht!AE27</f>
        <v>365</v>
      </c>
      <c r="AG12" s="124">
        <f>Jahresübersicht!AF27</f>
        <v>366</v>
      </c>
      <c r="AH12" s="379" t="s">
        <v>78</v>
      </c>
      <c r="AI12" s="373" t="s">
        <v>77</v>
      </c>
    </row>
    <row r="13" spans="2:36" x14ac:dyDescent="0.25">
      <c r="B13" s="117" t="s">
        <v>35</v>
      </c>
      <c r="C13" s="126">
        <f>Jahresübersicht!B28</f>
        <v>336</v>
      </c>
      <c r="D13" s="126">
        <f>Jahresübersicht!C28</f>
        <v>337</v>
      </c>
      <c r="E13" s="126">
        <f>Jahresübersicht!D28</f>
        <v>338</v>
      </c>
      <c r="F13" s="126">
        <f>Jahresübersicht!E28</f>
        <v>339</v>
      </c>
      <c r="G13" s="126">
        <f>Jahresübersicht!F28</f>
        <v>340</v>
      </c>
      <c r="H13" s="126">
        <f>Jahresübersicht!G28</f>
        <v>341</v>
      </c>
      <c r="I13" s="126">
        <f>Jahresübersicht!H28</f>
        <v>342</v>
      </c>
      <c r="J13" s="126">
        <f>Jahresübersicht!I28</f>
        <v>343</v>
      </c>
      <c r="K13" s="126">
        <f>Jahresübersicht!J28</f>
        <v>344</v>
      </c>
      <c r="L13" s="126">
        <f>Jahresübersicht!K28</f>
        <v>345</v>
      </c>
      <c r="M13" s="126">
        <f>Jahresübersicht!L28</f>
        <v>346</v>
      </c>
      <c r="N13" s="126">
        <f>Jahresübersicht!M28</f>
        <v>347</v>
      </c>
      <c r="O13" s="126">
        <f>Jahresübersicht!N28</f>
        <v>348</v>
      </c>
      <c r="P13" s="126">
        <f>Jahresübersicht!O28</f>
        <v>349</v>
      </c>
      <c r="Q13" s="126">
        <f>Jahresübersicht!P28</f>
        <v>350</v>
      </c>
      <c r="R13" s="126">
        <f>Jahresübersicht!Q28</f>
        <v>351</v>
      </c>
      <c r="S13" s="126">
        <f>Jahresübersicht!R28</f>
        <v>352</v>
      </c>
      <c r="T13" s="126">
        <f>Jahresübersicht!S28</f>
        <v>353</v>
      </c>
      <c r="U13" s="126">
        <f>Jahresübersicht!T28</f>
        <v>354</v>
      </c>
      <c r="V13" s="126">
        <f>Jahresübersicht!U28</f>
        <v>355</v>
      </c>
      <c r="W13" s="126">
        <f>Jahresübersicht!V28</f>
        <v>356</v>
      </c>
      <c r="X13" s="126">
        <f>Jahresübersicht!W28</f>
        <v>357</v>
      </c>
      <c r="Y13" s="126">
        <f>Jahresübersicht!X28</f>
        <v>358</v>
      </c>
      <c r="Z13" s="126">
        <f>Jahresübersicht!Y28</f>
        <v>359</v>
      </c>
      <c r="AA13" s="126">
        <f>Jahresübersicht!Z28</f>
        <v>360</v>
      </c>
      <c r="AB13" s="126">
        <f>Jahresübersicht!AA28</f>
        <v>361</v>
      </c>
      <c r="AC13" s="126">
        <f>Jahresübersicht!AB28</f>
        <v>362</v>
      </c>
      <c r="AD13" s="126">
        <f>Jahresübersicht!AC28</f>
        <v>363</v>
      </c>
      <c r="AE13" s="126">
        <f>Jahresübersicht!AD28</f>
        <v>364</v>
      </c>
      <c r="AF13" s="126">
        <f>Jahresübersicht!AE28</f>
        <v>365</v>
      </c>
      <c r="AG13" s="126">
        <f>Jahresübersicht!AF28</f>
        <v>366</v>
      </c>
      <c r="AH13" s="380"/>
      <c r="AI13" s="374"/>
    </row>
    <row r="14" spans="2:36" ht="39" x14ac:dyDescent="0.25">
      <c r="B14" s="167" t="s">
        <v>36</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381" t="s">
        <v>34</v>
      </c>
      <c r="AI14" s="375"/>
    </row>
    <row r="15" spans="2:36" x14ac:dyDescent="0.25">
      <c r="B15" s="168" t="str">
        <f>'Start Data'!A38</f>
        <v>WP 1</v>
      </c>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120">
        <f t="shared" ref="AH15:AH30" si="0">SUM(C15:AG15)</f>
        <v>0</v>
      </c>
      <c r="AI15" s="121" t="e">
        <f>SUM(C15:AG15)/'Start Data'!$B$17</f>
        <v>#DIV/0!</v>
      </c>
    </row>
    <row r="16" spans="2:36" x14ac:dyDescent="0.25">
      <c r="B16" s="168" t="str">
        <f>'Start Data'!A39</f>
        <v>WP 2</v>
      </c>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120">
        <f t="shared" si="0"/>
        <v>0</v>
      </c>
      <c r="AI16" s="121" t="e">
        <f>SUM(C16:AG16)/'Start Data'!$B$17</f>
        <v>#DIV/0!</v>
      </c>
    </row>
    <row r="17" spans="2:35" x14ac:dyDescent="0.25">
      <c r="B17" s="168" t="str">
        <f>'Start Data'!A40</f>
        <v>WP 3</v>
      </c>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120">
        <f t="shared" si="0"/>
        <v>0</v>
      </c>
      <c r="AI17" s="121" t="e">
        <f>SUM(C17:AG17)/'Start Data'!$B$17</f>
        <v>#DIV/0!</v>
      </c>
    </row>
    <row r="18" spans="2:35" x14ac:dyDescent="0.25">
      <c r="B18" s="168" t="str">
        <f>'Start Data'!A41</f>
        <v>WP 4</v>
      </c>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120">
        <f t="shared" si="0"/>
        <v>0</v>
      </c>
      <c r="AI18" s="121" t="e">
        <f>SUM(C18:AG18)/'Start Data'!$B$17</f>
        <v>#DIV/0!</v>
      </c>
    </row>
    <row r="19" spans="2:35" x14ac:dyDescent="0.25">
      <c r="B19" s="168" t="str">
        <f>'Start Data'!A42</f>
        <v>WP 5</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120">
        <f t="shared" si="0"/>
        <v>0</v>
      </c>
      <c r="AI19" s="121" t="e">
        <f>SUM(C19:AG19)/'Start Data'!$B$17</f>
        <v>#DIV/0!</v>
      </c>
    </row>
    <row r="20" spans="2:35" x14ac:dyDescent="0.25">
      <c r="B20" s="168" t="str">
        <f>'Start Data'!A43</f>
        <v>WP 6</v>
      </c>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120">
        <f t="shared" si="0"/>
        <v>0</v>
      </c>
      <c r="AI20" s="121" t="e">
        <f>SUM(C20:AG20)/'Start Data'!$B$17</f>
        <v>#DIV/0!</v>
      </c>
    </row>
    <row r="21" spans="2:35" x14ac:dyDescent="0.25">
      <c r="B21" s="168" t="str">
        <f>'Start Data'!A44</f>
        <v>WP 7</v>
      </c>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120">
        <f t="shared" si="0"/>
        <v>0</v>
      </c>
      <c r="AI21" s="121" t="e">
        <f>SUM(C21:AG21)/'Start Data'!$B$17</f>
        <v>#DIV/0!</v>
      </c>
    </row>
    <row r="22" spans="2:35" x14ac:dyDescent="0.25">
      <c r="B22" s="168" t="str">
        <f>'Start Data'!A45</f>
        <v>WP 8</v>
      </c>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120">
        <f t="shared" si="0"/>
        <v>0</v>
      </c>
      <c r="AI22" s="121" t="e">
        <f>SUM(C22:AG22)/'Start Data'!$B$17</f>
        <v>#DIV/0!</v>
      </c>
    </row>
    <row r="23" spans="2:35" x14ac:dyDescent="0.25">
      <c r="B23" s="168" t="str">
        <f>'Start Data'!A46</f>
        <v>WP 9</v>
      </c>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120">
        <f t="shared" si="0"/>
        <v>0</v>
      </c>
      <c r="AI23" s="121" t="e">
        <f>SUM(C23:AG23)/'Start Data'!$B$17</f>
        <v>#DIV/0!</v>
      </c>
    </row>
    <row r="24" spans="2:35" x14ac:dyDescent="0.25">
      <c r="B24" s="168" t="str">
        <f>'Start Data'!A47</f>
        <v>WP 10</v>
      </c>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120">
        <f t="shared" si="0"/>
        <v>0</v>
      </c>
      <c r="AI24" s="121" t="e">
        <f>SUM(C24:AG24)/'Start Data'!$B$17</f>
        <v>#DIV/0!</v>
      </c>
    </row>
    <row r="25" spans="2:35" x14ac:dyDescent="0.25">
      <c r="B25" s="168" t="str">
        <f>'Start Data'!A48</f>
        <v>WP 11</v>
      </c>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120">
        <f t="shared" si="0"/>
        <v>0</v>
      </c>
      <c r="AI25" s="121" t="e">
        <f>SUM(C25:AG25)/'Start Data'!$B$17</f>
        <v>#DIV/0!</v>
      </c>
    </row>
    <row r="26" spans="2:35" x14ac:dyDescent="0.25">
      <c r="B26" s="168" t="str">
        <f>'Start Data'!A49</f>
        <v>WP 12</v>
      </c>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120">
        <f t="shared" si="0"/>
        <v>0</v>
      </c>
      <c r="AI26" s="121" t="e">
        <f>SUM(C26:AG26)/'Start Data'!$B$17</f>
        <v>#DIV/0!</v>
      </c>
    </row>
    <row r="27" spans="2:35" x14ac:dyDescent="0.25">
      <c r="B27" s="168" t="str">
        <f>'Start Data'!A50</f>
        <v>WP 13</v>
      </c>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120">
        <f t="shared" si="0"/>
        <v>0</v>
      </c>
      <c r="AI27" s="121" t="e">
        <f>SUM(C27:AG27)/'Start Data'!$B$17</f>
        <v>#DIV/0!</v>
      </c>
    </row>
    <row r="28" spans="2:35" x14ac:dyDescent="0.25">
      <c r="B28" s="168" t="str">
        <f>'Start Data'!A51</f>
        <v>WP 14</v>
      </c>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120">
        <f t="shared" si="0"/>
        <v>0</v>
      </c>
      <c r="AI28" s="121" t="e">
        <f>SUM(C28:AG28)/'Start Data'!$B$17</f>
        <v>#DIV/0!</v>
      </c>
    </row>
    <row r="29" spans="2:35" x14ac:dyDescent="0.25">
      <c r="B29" s="168" t="str">
        <f>'Start Data'!A52</f>
        <v>WP 15</v>
      </c>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120">
        <f t="shared" si="0"/>
        <v>0</v>
      </c>
      <c r="AI29" s="121" t="e">
        <f>SUM(C29:AG29)/'Start Data'!$B$17</f>
        <v>#DIV/0!</v>
      </c>
    </row>
    <row r="30" spans="2:35" x14ac:dyDescent="0.25">
      <c r="B30" s="122" t="s">
        <v>37</v>
      </c>
      <c r="C30" s="123">
        <f>SUM(C15:C29)</f>
        <v>0</v>
      </c>
      <c r="D30" s="123">
        <f t="shared" ref="D30:AG30" si="1">SUM(D15:D29)</f>
        <v>0</v>
      </c>
      <c r="E30" s="123">
        <f t="shared" si="1"/>
        <v>0</v>
      </c>
      <c r="F30" s="123">
        <f t="shared" si="1"/>
        <v>0</v>
      </c>
      <c r="G30" s="123">
        <f t="shared" si="1"/>
        <v>0</v>
      </c>
      <c r="H30" s="123">
        <f t="shared" si="1"/>
        <v>0</v>
      </c>
      <c r="I30" s="123">
        <f t="shared" si="1"/>
        <v>0</v>
      </c>
      <c r="J30" s="123">
        <f t="shared" si="1"/>
        <v>0</v>
      </c>
      <c r="K30" s="123">
        <f t="shared" si="1"/>
        <v>0</v>
      </c>
      <c r="L30" s="123">
        <f t="shared" si="1"/>
        <v>0</v>
      </c>
      <c r="M30" s="123">
        <f t="shared" si="1"/>
        <v>0</v>
      </c>
      <c r="N30" s="123">
        <f t="shared" si="1"/>
        <v>0</v>
      </c>
      <c r="O30" s="123">
        <f t="shared" si="1"/>
        <v>0</v>
      </c>
      <c r="P30" s="123">
        <f t="shared" si="1"/>
        <v>0</v>
      </c>
      <c r="Q30" s="123">
        <f t="shared" si="1"/>
        <v>0</v>
      </c>
      <c r="R30" s="123">
        <f t="shared" si="1"/>
        <v>0</v>
      </c>
      <c r="S30" s="123">
        <f t="shared" si="1"/>
        <v>0</v>
      </c>
      <c r="T30" s="123">
        <f t="shared" si="1"/>
        <v>0</v>
      </c>
      <c r="U30" s="123">
        <f t="shared" si="1"/>
        <v>0</v>
      </c>
      <c r="V30" s="123">
        <f t="shared" si="1"/>
        <v>0</v>
      </c>
      <c r="W30" s="123">
        <f t="shared" si="1"/>
        <v>0</v>
      </c>
      <c r="X30" s="123">
        <f t="shared" si="1"/>
        <v>0</v>
      </c>
      <c r="Y30" s="123">
        <f t="shared" si="1"/>
        <v>0</v>
      </c>
      <c r="Z30" s="123">
        <f t="shared" si="1"/>
        <v>0</v>
      </c>
      <c r="AA30" s="123">
        <f t="shared" si="1"/>
        <v>0</v>
      </c>
      <c r="AB30" s="123">
        <f t="shared" si="1"/>
        <v>0</v>
      </c>
      <c r="AC30" s="123">
        <f t="shared" si="1"/>
        <v>0</v>
      </c>
      <c r="AD30" s="123">
        <f t="shared" si="1"/>
        <v>0</v>
      </c>
      <c r="AE30" s="123">
        <f t="shared" si="1"/>
        <v>0</v>
      </c>
      <c r="AF30" s="123">
        <f t="shared" si="1"/>
        <v>0</v>
      </c>
      <c r="AG30" s="123">
        <f t="shared" si="1"/>
        <v>0</v>
      </c>
      <c r="AH30" s="120">
        <f t="shared" si="0"/>
        <v>0</v>
      </c>
      <c r="AI30" s="121" t="e">
        <f>SUM(C30:AG30)/'Start Data'!$B$17</f>
        <v>#DIV/0!</v>
      </c>
    </row>
    <row r="31" spans="2:35" x14ac:dyDescent="0.25">
      <c r="B31" s="4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48"/>
      <c r="AI31" s="18"/>
    </row>
    <row r="32" spans="2:35" x14ac:dyDescent="0.25">
      <c r="B32" s="322" t="s">
        <v>146</v>
      </c>
      <c r="C32" s="323"/>
      <c r="D32" s="323"/>
      <c r="E32" s="323"/>
      <c r="F32" s="323"/>
      <c r="G32" s="323"/>
      <c r="H32" s="323"/>
      <c r="I32" s="323"/>
      <c r="J32" s="323"/>
      <c r="K32" s="323"/>
      <c r="L32" s="323"/>
      <c r="M32" s="323"/>
      <c r="N32" s="323"/>
      <c r="O32" s="323"/>
      <c r="P32" s="323"/>
      <c r="Q32" s="323"/>
      <c r="R32" s="323"/>
      <c r="S32" s="323"/>
      <c r="T32" s="323"/>
      <c r="U32" s="323"/>
      <c r="V32" s="323"/>
      <c r="W32" s="323"/>
      <c r="X32" s="323"/>
      <c r="Y32" s="323"/>
      <c r="Z32" s="323"/>
      <c r="AA32" s="323"/>
      <c r="AB32" s="323"/>
      <c r="AC32" s="323"/>
      <c r="AD32" s="323"/>
      <c r="AE32" s="323"/>
      <c r="AF32" s="323"/>
      <c r="AG32" s="323"/>
      <c r="AH32" s="324"/>
      <c r="AI32" s="18"/>
    </row>
    <row r="33" spans="2:35" x14ac:dyDescent="0.25">
      <c r="B33" s="325"/>
      <c r="C33" s="326"/>
      <c r="D33" s="326"/>
      <c r="E33" s="326"/>
      <c r="F33" s="326"/>
      <c r="G33" s="326"/>
      <c r="H33" s="326"/>
      <c r="I33" s="326"/>
      <c r="J33" s="326"/>
      <c r="K33" s="326"/>
      <c r="L33" s="326"/>
      <c r="M33" s="326"/>
      <c r="N33" s="326"/>
      <c r="O33" s="326"/>
      <c r="P33" s="326"/>
      <c r="Q33" s="326"/>
      <c r="R33" s="326"/>
      <c r="S33" s="326"/>
      <c r="T33" s="326"/>
      <c r="U33" s="326"/>
      <c r="V33" s="326"/>
      <c r="W33" s="326"/>
      <c r="X33" s="326"/>
      <c r="Y33" s="326"/>
      <c r="Z33" s="326"/>
      <c r="AA33" s="326"/>
      <c r="AB33" s="326"/>
      <c r="AC33" s="326"/>
      <c r="AD33" s="326"/>
      <c r="AE33" s="326"/>
      <c r="AF33" s="326"/>
      <c r="AG33" s="326"/>
      <c r="AH33" s="327"/>
      <c r="AI33" s="18"/>
    </row>
    <row r="34" spans="2:35" x14ac:dyDescent="0.25">
      <c r="B34" s="328"/>
      <c r="C34" s="329"/>
      <c r="D34" s="329"/>
      <c r="E34" s="329"/>
      <c r="F34" s="329"/>
      <c r="G34" s="329"/>
      <c r="H34" s="329"/>
      <c r="I34" s="329"/>
      <c r="J34" s="329"/>
      <c r="K34" s="329"/>
      <c r="L34" s="329"/>
      <c r="M34" s="329"/>
      <c r="N34" s="329"/>
      <c r="O34" s="329"/>
      <c r="P34" s="329"/>
      <c r="Q34" s="329"/>
      <c r="R34" s="329"/>
      <c r="S34" s="329"/>
      <c r="T34" s="329"/>
      <c r="U34" s="329"/>
      <c r="V34" s="329"/>
      <c r="W34" s="329"/>
      <c r="X34" s="329"/>
      <c r="Y34" s="329"/>
      <c r="Z34" s="329"/>
      <c r="AA34" s="329"/>
      <c r="AB34" s="329"/>
      <c r="AC34" s="329"/>
      <c r="AD34" s="329"/>
      <c r="AE34" s="329"/>
      <c r="AF34" s="329"/>
      <c r="AG34" s="329"/>
      <c r="AH34" s="330"/>
      <c r="AI34" s="18"/>
    </row>
    <row r="35" spans="2:35" x14ac:dyDescent="0.25">
      <c r="B35" s="169"/>
      <c r="C35" s="170"/>
      <c r="D35" s="170"/>
      <c r="E35" s="170"/>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1"/>
      <c r="AI35" s="18"/>
    </row>
    <row r="36" spans="2:35" x14ac:dyDescent="0.25">
      <c r="B36" s="384" t="s">
        <v>129</v>
      </c>
      <c r="C36" s="385"/>
      <c r="D36" s="385"/>
      <c r="E36" s="385"/>
      <c r="F36" s="385"/>
      <c r="G36" s="385"/>
      <c r="H36" s="385"/>
      <c r="I36" s="385"/>
      <c r="J36" s="385"/>
      <c r="K36" s="385"/>
      <c r="L36" s="385"/>
      <c r="M36" s="385"/>
      <c r="N36" s="385"/>
      <c r="O36" s="385"/>
      <c r="P36" s="385"/>
      <c r="Q36" s="385"/>
      <c r="R36" s="385"/>
      <c r="S36" s="385"/>
      <c r="T36" s="385"/>
      <c r="U36" s="385"/>
      <c r="V36" s="385"/>
      <c r="W36" s="385"/>
      <c r="X36" s="385"/>
      <c r="Y36" s="385"/>
      <c r="Z36" s="385"/>
      <c r="AA36" s="385"/>
      <c r="AB36" s="385"/>
      <c r="AC36" s="385"/>
      <c r="AD36" s="385"/>
      <c r="AE36" s="385"/>
      <c r="AF36" s="385"/>
      <c r="AG36" s="385"/>
      <c r="AH36" s="386"/>
      <c r="AI36" s="18"/>
    </row>
    <row r="37" spans="2:35" x14ac:dyDescent="0.25">
      <c r="B37" s="387"/>
      <c r="C37" s="385"/>
      <c r="D37" s="385"/>
      <c r="E37" s="385"/>
      <c r="F37" s="385"/>
      <c r="G37" s="385"/>
      <c r="H37" s="385"/>
      <c r="I37" s="385"/>
      <c r="J37" s="385"/>
      <c r="K37" s="385"/>
      <c r="L37" s="385"/>
      <c r="M37" s="385"/>
      <c r="N37" s="385"/>
      <c r="O37" s="385"/>
      <c r="P37" s="385"/>
      <c r="Q37" s="385"/>
      <c r="R37" s="385"/>
      <c r="S37" s="385"/>
      <c r="T37" s="385"/>
      <c r="U37" s="385"/>
      <c r="V37" s="385"/>
      <c r="W37" s="385"/>
      <c r="X37" s="385"/>
      <c r="Y37" s="385"/>
      <c r="Z37" s="385"/>
      <c r="AA37" s="385"/>
      <c r="AB37" s="385"/>
      <c r="AC37" s="385"/>
      <c r="AD37" s="385"/>
      <c r="AE37" s="385"/>
      <c r="AF37" s="385"/>
      <c r="AG37" s="385"/>
      <c r="AH37" s="386"/>
      <c r="AI37" s="18"/>
    </row>
    <row r="38" spans="2:35" x14ac:dyDescent="0.25">
      <c r="B38" s="49" t="s">
        <v>80</v>
      </c>
      <c r="C38" s="50"/>
      <c r="D38" s="50"/>
      <c r="E38" s="50"/>
      <c r="F38" s="50"/>
      <c r="G38" s="50"/>
      <c r="H38" s="50"/>
      <c r="I38" s="50"/>
      <c r="J38" s="50"/>
      <c r="K38" s="50"/>
      <c r="L38" s="50"/>
      <c r="M38" s="50"/>
      <c r="N38" s="50"/>
      <c r="O38" s="50"/>
      <c r="P38" s="50"/>
      <c r="Q38" s="51"/>
      <c r="R38" s="52"/>
      <c r="S38" s="53" t="s">
        <v>81</v>
      </c>
      <c r="T38" s="50"/>
      <c r="U38" s="50"/>
      <c r="V38" s="50"/>
      <c r="W38" s="50"/>
      <c r="X38" s="50"/>
      <c r="Y38" s="50"/>
      <c r="Z38" s="50"/>
      <c r="AA38" s="50"/>
      <c r="AB38" s="50"/>
      <c r="AC38" s="50"/>
      <c r="AD38" s="50"/>
      <c r="AE38" s="50"/>
      <c r="AF38" s="50"/>
      <c r="AG38" s="50"/>
      <c r="AH38" s="54"/>
      <c r="AI38" s="18"/>
    </row>
    <row r="39" spans="2:35" x14ac:dyDescent="0.25">
      <c r="B39" s="55"/>
      <c r="C39" s="56"/>
      <c r="D39" s="56"/>
      <c r="E39" s="56"/>
      <c r="F39" s="56"/>
      <c r="G39" s="56"/>
      <c r="H39" s="56"/>
      <c r="I39" s="56"/>
      <c r="J39" s="56"/>
      <c r="K39" s="56"/>
      <c r="L39" s="56"/>
      <c r="M39" s="56"/>
      <c r="N39" s="56"/>
      <c r="O39" s="56"/>
      <c r="P39" s="56"/>
      <c r="Q39" s="57"/>
      <c r="R39" s="52"/>
      <c r="S39" s="58"/>
      <c r="T39" s="56"/>
      <c r="U39" s="56"/>
      <c r="V39" s="56"/>
      <c r="W39" s="56"/>
      <c r="X39" s="56"/>
      <c r="Y39" s="56"/>
      <c r="Z39" s="56"/>
      <c r="AA39" s="56"/>
      <c r="AB39" s="56"/>
      <c r="AC39" s="56"/>
      <c r="AD39" s="56"/>
      <c r="AE39" s="56"/>
      <c r="AF39" s="56"/>
      <c r="AG39" s="56"/>
      <c r="AH39" s="59"/>
      <c r="AI39" s="18"/>
    </row>
    <row r="40" spans="2:35" x14ac:dyDescent="0.25">
      <c r="B40" s="55" t="s">
        <v>79</v>
      </c>
      <c r="C40" s="56"/>
      <c r="D40" s="56"/>
      <c r="E40" s="56"/>
      <c r="F40" s="56"/>
      <c r="G40" s="56"/>
      <c r="H40" s="56"/>
      <c r="I40" s="56"/>
      <c r="J40" s="56"/>
      <c r="K40" s="56"/>
      <c r="L40" s="56"/>
      <c r="M40" s="56"/>
      <c r="N40" s="56"/>
      <c r="O40" s="56"/>
      <c r="P40" s="56"/>
      <c r="Q40" s="57"/>
      <c r="R40" s="60"/>
      <c r="S40" s="58" t="s">
        <v>79</v>
      </c>
      <c r="T40" s="56"/>
      <c r="U40" s="56"/>
      <c r="V40" s="56"/>
      <c r="W40" s="56"/>
      <c r="X40" s="56"/>
      <c r="Y40" s="56"/>
      <c r="Z40" s="56"/>
      <c r="AA40" s="56"/>
      <c r="AB40" s="56"/>
      <c r="AC40" s="56"/>
      <c r="AD40" s="56"/>
      <c r="AE40" s="56"/>
      <c r="AF40" s="56"/>
      <c r="AG40" s="56"/>
      <c r="AH40" s="59"/>
    </row>
    <row r="41" spans="2:35" ht="15.75" thickBot="1" x14ac:dyDescent="0.3">
      <c r="B41" s="294"/>
      <c r="C41" s="293"/>
      <c r="D41" s="293"/>
      <c r="E41" s="293"/>
      <c r="F41" s="293"/>
      <c r="G41" s="293"/>
      <c r="H41" s="293">
        <f>'Start Data'!B10</f>
        <v>0</v>
      </c>
      <c r="I41" s="293"/>
      <c r="J41" s="293"/>
      <c r="K41" s="293"/>
      <c r="L41" s="293"/>
      <c r="M41" s="293"/>
      <c r="N41" s="293"/>
      <c r="O41" s="293"/>
      <c r="P41" s="293"/>
      <c r="Q41" s="295"/>
      <c r="R41" s="296"/>
      <c r="S41" s="297"/>
      <c r="T41" s="293"/>
      <c r="U41" s="293"/>
      <c r="V41" s="293"/>
      <c r="W41" s="293"/>
      <c r="X41" s="293"/>
      <c r="Y41" s="293"/>
      <c r="Z41" s="293">
        <f>'Start Data'!B12</f>
        <v>0</v>
      </c>
      <c r="AA41" s="293"/>
      <c r="AB41" s="293"/>
      <c r="AC41" s="293"/>
      <c r="AD41" s="293"/>
      <c r="AE41" s="293"/>
      <c r="AF41" s="293"/>
      <c r="AG41" s="293"/>
      <c r="AH41" s="298"/>
    </row>
  </sheetData>
  <sheetProtection algorithmName="SHA-512" hashValue="Fb/gPqIfGjxVi83XnoBP97OvaeqWaUX+iLbUKWA6UZkwmd7R4uXbyyqvgmme1k+EuFKL7OaEoQNAu0tE+QQgpg==" saltValue="2t3EIRKhuLIzLx0TM9wH+w==" spinCount="100000" sheet="1" objects="1" scenarios="1"/>
  <mergeCells count="21">
    <mergeCell ref="H9:K9"/>
    <mergeCell ref="W5:X5"/>
    <mergeCell ref="B6:G6"/>
    <mergeCell ref="W6:X6"/>
    <mergeCell ref="U6:V6"/>
    <mergeCell ref="U5:V5"/>
    <mergeCell ref="H6:K6"/>
    <mergeCell ref="B9:G9"/>
    <mergeCell ref="H4:K4"/>
    <mergeCell ref="H5:K5"/>
    <mergeCell ref="H7:K7"/>
    <mergeCell ref="H8:K8"/>
    <mergeCell ref="B4:G4"/>
    <mergeCell ref="B5:G5"/>
    <mergeCell ref="B7:G7"/>
    <mergeCell ref="B8:G8"/>
    <mergeCell ref="AI12:AI14"/>
    <mergeCell ref="B10:AH10"/>
    <mergeCell ref="B32:AH34"/>
    <mergeCell ref="AH12:AH14"/>
    <mergeCell ref="B36:AH37"/>
  </mergeCells>
  <conditionalFormatting sqref="C12:AG13">
    <cfRule type="expression" dxfId="37" priority="18">
      <formula>WEEKDAY(C12,2)&gt;5</formula>
    </cfRule>
  </conditionalFormatting>
  <conditionalFormatting sqref="C15:AG29">
    <cfRule type="cellIs" dxfId="36" priority="55" operator="greaterThan">
      <formula>10</formula>
    </cfRule>
  </conditionalFormatting>
  <pageMargins left="0.7" right="0.7" top="0.78740157499999996" bottom="0.78740157499999996" header="0.3" footer="0.3"/>
  <pageSetup paperSize="9" scale="69"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CD8A5159-1E9F-4F0A-B508-B75A04401D22}">
            <xm:f>VLOOKUP(C12,Feiertage!$B$25:$B$31,1,0)</xm:f>
            <x14:dxf>
              <fill>
                <patternFill patternType="solid">
                  <fgColor theme="8" tint="0.79998168889431442"/>
                  <bgColor theme="8" tint="0.79998168889431442"/>
                </patternFill>
              </fill>
            </x14:dxf>
          </x14:cfRule>
          <x14:cfRule type="expression" priority="2" id="{92538796-724B-4DDB-BA47-F3FEAA2DF6BD}">
            <xm:f>IF('Start Data'!$B$3=Feiertage!$Q$2,VLOOKUP(C12,Feiertage!$Q$3:$Q$21,1,0),0)</xm:f>
            <x14:dxf>
              <fill>
                <patternFill patternType="solid">
                  <fgColor theme="8" tint="0.79998168889431442"/>
                  <bgColor theme="8" tint="0.79998168889431442"/>
                </patternFill>
              </fill>
            </x14:dxf>
          </x14:cfRule>
          <x14:cfRule type="expression" priority="3" id="{E9CFD0F0-471B-4A49-A6A0-E47921A8695B}">
            <xm:f>IF('Start Data'!$B$3=Feiertage!$P$2,VLOOKUP(C12,Feiertage!$P$3:$P$21,1,0),0)</xm:f>
            <x14:dxf>
              <fill>
                <patternFill patternType="solid">
                  <fgColor theme="8" tint="0.79998168889431442"/>
                  <bgColor theme="8" tint="0.79998168889431442"/>
                </patternFill>
              </fill>
            </x14:dxf>
          </x14:cfRule>
          <x14:cfRule type="expression" priority="4" id="{534A30BD-A14E-4A3C-A1FB-9427164E5C1A}">
            <xm:f>IF('Start Data'!$B$3=Feiertage!$O$2,VLOOKUP(C12,Feiertage!$O$3:$O$21,1,0),0)</xm:f>
            <x14:dxf>
              <fill>
                <patternFill patternType="solid">
                  <fgColor theme="8" tint="0.79998168889431442"/>
                  <bgColor theme="8" tint="0.79998168889431442"/>
                </patternFill>
              </fill>
            </x14:dxf>
          </x14:cfRule>
          <x14:cfRule type="expression" priority="5" id="{8F54CF83-6D2F-4CD1-A158-41CAEA7B493F}">
            <xm:f>IF('Start Data'!$B$3=Feiertage!$N$2,VLOOKUP(C12,Feiertage!$N$3:$N$21,1,0),0)</xm:f>
            <x14:dxf>
              <fill>
                <patternFill patternType="solid">
                  <fgColor theme="8" tint="0.79998168889431442"/>
                  <bgColor theme="8" tint="0.79998168889431442"/>
                </patternFill>
              </fill>
            </x14:dxf>
          </x14:cfRule>
          <x14:cfRule type="expression" priority="6" id="{95FBF73E-2A07-4106-9B64-429F4A0D74A2}">
            <xm:f>IF('Start Data'!$B$3=Feiertage!$M$2,VLOOKUP(C12,Feiertage!$M$3:$M$21,1,0),0)</xm:f>
            <x14:dxf>
              <fill>
                <patternFill patternType="solid">
                  <fgColor theme="8" tint="0.79998168889431442"/>
                  <bgColor theme="8" tint="0.79998168889431442"/>
                </patternFill>
              </fill>
            </x14:dxf>
          </x14:cfRule>
          <x14:cfRule type="expression" priority="7" id="{19B0ECA8-A55A-4F17-916B-2EE9C4712F2B}">
            <xm:f>IF('Start Data'!$B$3=Feiertage!$L$2,VLOOKUP(C12,Feiertage!$L$3:$L$21,1,0),0)</xm:f>
            <x14:dxf>
              <fill>
                <patternFill patternType="solid">
                  <fgColor theme="8" tint="0.79998168889431442"/>
                  <bgColor theme="8" tint="0.79998168889431442"/>
                </patternFill>
              </fill>
            </x14:dxf>
          </x14:cfRule>
          <x14:cfRule type="expression" priority="8" id="{6463B427-E9C8-42BC-BFBA-44D8ABE04E1B}">
            <xm:f>IF('Start Data'!$B$3=Feiertage!$K$2,VLOOKUP(C12,Feiertage!$K$3:$K$21,1,0),0)</xm:f>
            <x14:dxf>
              <fill>
                <patternFill patternType="solid">
                  <fgColor theme="8" tint="0.79998168889431442"/>
                  <bgColor theme="8" tint="0.79998168889431442"/>
                </patternFill>
              </fill>
            </x14:dxf>
          </x14:cfRule>
          <x14:cfRule type="expression" priority="9" id="{81112B92-3151-4FC3-847D-2D3E4BE22503}">
            <xm:f>IF('Start Data'!$B$3=Feiertage!$J$2,VLOOKUP(C12,Feiertage!$J$3:$J$21,1,0),0)</xm:f>
            <x14:dxf>
              <fill>
                <patternFill patternType="solid">
                  <fgColor theme="8" tint="0.79998168889431442"/>
                  <bgColor theme="8" tint="0.79998168889431442"/>
                </patternFill>
              </fill>
            </x14:dxf>
          </x14:cfRule>
          <x14:cfRule type="expression" priority="10" id="{4F17E271-2F23-46BA-94B2-61C67B3E7F11}">
            <xm:f>IF('Start Data'!$B$3=Feiertage!$I$2,VLOOKUP(C12,Feiertage!$I$3:$I$21,1,0),0)</xm:f>
            <x14:dxf>
              <fill>
                <patternFill patternType="solid">
                  <fgColor theme="8" tint="0.79998168889431442"/>
                  <bgColor theme="8" tint="0.79998168889431442"/>
                </patternFill>
              </fill>
            </x14:dxf>
          </x14:cfRule>
          <x14:cfRule type="expression" priority="11" id="{EC8A0E79-1C5E-44B5-82AA-2C70C407E75F}">
            <xm:f>IF('Start Data'!$B$3=Feiertage!$H$2,VLOOKUP(C12,Feiertage!$H$3:$H$21,1,0),0)</xm:f>
            <x14:dxf>
              <fill>
                <patternFill patternType="solid">
                  <fgColor theme="8" tint="0.79998168889431442"/>
                  <bgColor theme="8" tint="0.79998168889431442"/>
                </patternFill>
              </fill>
            </x14:dxf>
          </x14:cfRule>
          <x14:cfRule type="expression" priority="12" id="{BCA4E0E4-EA67-408F-B8E2-C12AD57F51D4}">
            <xm:f>IF('Start Data'!$B$3=Feiertage!$G$2,VLOOKUP(C12,Feiertage!$G$3:$G$21,1,0),0)</xm:f>
            <x14:dxf>
              <fill>
                <patternFill patternType="solid">
                  <fgColor theme="8" tint="0.79998168889431442"/>
                  <bgColor theme="8" tint="0.79998168889431442"/>
                </patternFill>
              </fill>
            </x14:dxf>
          </x14:cfRule>
          <x14:cfRule type="expression" priority="13" id="{EE3840F4-EDFE-4110-9DA7-1B15042C93FD}">
            <xm:f>IF('Start Data'!$B$3=Feiertage!$F$2,VLOOKUP(C12,Feiertage!$F$3:$F$21,1,0),0)</xm:f>
            <x14:dxf>
              <fill>
                <patternFill patternType="solid">
                  <fgColor theme="8" tint="0.79998168889431442"/>
                  <bgColor theme="8" tint="0.79998168889431442"/>
                </patternFill>
              </fill>
            </x14:dxf>
          </x14:cfRule>
          <x14:cfRule type="expression" priority="14" id="{F3FCF1ED-914F-4A4C-9A15-F7A057DDEA1E}">
            <xm:f>IF('Start Data'!$B$3=Feiertage!$E$2,VLOOKUP(C12,Feiertage!$E$3:$E$21,1,0),0)</xm:f>
            <x14:dxf>
              <fill>
                <patternFill patternType="solid">
                  <fgColor theme="8" tint="0.79998168889431442"/>
                  <bgColor theme="8" tint="0.79998168889431442"/>
                </patternFill>
              </fill>
            </x14:dxf>
          </x14:cfRule>
          <x14:cfRule type="expression" priority="15" id="{F4444161-7A76-4C68-9DB2-69E7AABE7DA2}">
            <xm:f>IF('Start Data'!$B$3=Feiertage!$D$2,VLOOKUP(C12,Feiertage!$D$3:$D$21,1,0),0)</xm:f>
            <x14:dxf>
              <fill>
                <patternFill patternType="solid">
                  <fgColor theme="8" tint="0.79998168889431442"/>
                  <bgColor theme="8" tint="0.79998168889431442"/>
                </patternFill>
              </fill>
            </x14:dxf>
          </x14:cfRule>
          <x14:cfRule type="expression" priority="16" id="{D8E2DBA8-F238-4EBD-AF8D-CCE9F7DC45EE}">
            <xm:f>IF('Start Data'!$B$3=Feiertage!$B$2,VLOOKUP(C12,Feiertage!$B$3:$B$21,1,0),0)</xm:f>
            <x14:dxf>
              <fill>
                <patternFill patternType="solid">
                  <fgColor theme="8" tint="0.79998168889431442"/>
                  <bgColor theme="8" tint="0.79998168889431442"/>
                </patternFill>
              </fill>
            </x14:dxf>
          </x14:cfRule>
          <x14:cfRule type="expression" priority="17" id="{E2A00C57-6966-4BCF-B94F-9AD1C018798B}">
            <xm:f>IF('Start Data'!$B$3=Feiertage!$C$2,VLOOKUP(C12,Feiertage!$C$3:$C$21,1,0),0)</xm:f>
            <x14:dxf>
              <fill>
                <patternFill patternType="solid">
                  <fgColor theme="8" tint="0.79998168889431442"/>
                  <bgColor theme="8" tint="0.79998168889431442"/>
                </patternFill>
              </fill>
            </x14:dxf>
          </x14:cfRule>
          <xm:sqref>C12:AG13</xm:sqref>
        </x14:conditionalFormatting>
        <x14:conditionalFormatting xmlns:xm="http://schemas.microsoft.com/office/excel/2006/main">
          <x14:cfRule type="expression" priority="56" id="{C8078CF3-1B2C-45E7-BFD7-C61DB6E16A1A}">
            <xm:f>AND($C$13&gt;='Start Data'!$D38,$C$13&lt;='Start Data'!$E38,'Start Data'!$F38="x")</xm:f>
            <x14:dxf>
              <fill>
                <patternFill patternType="solid">
                  <fgColor indexed="26"/>
                  <bgColor indexed="26"/>
                </patternFill>
              </fill>
            </x14:dxf>
          </x14:cfRule>
          <xm:sqref>C15:AG29</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H48"/>
  <sheetViews>
    <sheetView showGridLines="0" zoomScale="80" zoomScaleNormal="80" workbookViewId="0">
      <selection activeCell="T13" sqref="T13"/>
    </sheetView>
  </sheetViews>
  <sheetFormatPr baseColWidth="10" defaultColWidth="11.28515625" defaultRowHeight="15" x14ac:dyDescent="0.25"/>
  <cols>
    <col min="1" max="1" width="4.85546875" style="174" customWidth="1"/>
    <col min="2" max="2" width="17.85546875" style="174" customWidth="1"/>
    <col min="3" max="15" width="13.28515625" style="174" customWidth="1"/>
    <col min="16" max="16" width="12.42578125" style="174" customWidth="1"/>
    <col min="17" max="17" width="6.140625" style="174" customWidth="1"/>
    <col min="18" max="19" width="7.28515625" style="174" customWidth="1"/>
    <col min="20" max="16384" width="11.28515625" style="174"/>
  </cols>
  <sheetData>
    <row r="1" spans="1:34" ht="15.75" thickBot="1" x14ac:dyDescent="0.3">
      <c r="A1" s="172"/>
      <c r="B1" s="173" t="str">
        <f>January!B1</f>
        <v>as of 12/2024</v>
      </c>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row>
    <row r="2" spans="1:34" ht="23.25" x14ac:dyDescent="0.25">
      <c r="A2" s="172"/>
      <c r="B2" s="130" t="s">
        <v>76</v>
      </c>
      <c r="C2" s="131"/>
      <c r="D2" s="131"/>
      <c r="E2" s="131"/>
      <c r="F2" s="131"/>
      <c r="G2" s="131"/>
      <c r="H2" s="131"/>
      <c r="I2" s="131"/>
      <c r="J2" s="131"/>
      <c r="K2" s="131"/>
      <c r="L2" s="131"/>
      <c r="M2" s="131"/>
      <c r="N2" s="131"/>
      <c r="O2" s="131"/>
      <c r="P2" s="248"/>
      <c r="Q2" s="175"/>
      <c r="R2" s="175"/>
      <c r="S2" s="175"/>
      <c r="T2" s="175"/>
      <c r="U2" s="176"/>
      <c r="V2" s="176"/>
      <c r="W2" s="176"/>
      <c r="X2" s="176"/>
      <c r="Y2" s="176"/>
      <c r="Z2" s="176"/>
      <c r="AA2" s="176"/>
      <c r="AB2" s="176"/>
      <c r="AC2" s="176"/>
      <c r="AD2" s="175"/>
      <c r="AE2" s="175"/>
      <c r="AF2" s="175"/>
      <c r="AG2" s="175"/>
      <c r="AH2" s="175"/>
    </row>
    <row r="3" spans="1:34" ht="24" thickBot="1" x14ac:dyDescent="0.3">
      <c r="A3" s="172"/>
      <c r="B3" s="134"/>
      <c r="C3" s="135"/>
      <c r="D3" s="135"/>
      <c r="E3" s="135"/>
      <c r="F3" s="135"/>
      <c r="G3" s="135"/>
      <c r="H3" s="135"/>
      <c r="I3" s="135"/>
      <c r="J3" s="135"/>
      <c r="K3" s="135"/>
      <c r="L3" s="135"/>
      <c r="M3" s="135"/>
      <c r="N3" s="135"/>
      <c r="O3" s="135"/>
      <c r="P3" s="249"/>
      <c r="Q3" s="175"/>
      <c r="R3" s="175"/>
      <c r="S3" s="175"/>
      <c r="T3" s="175"/>
      <c r="U3" s="176"/>
      <c r="V3" s="176"/>
      <c r="W3" s="176"/>
      <c r="X3" s="176"/>
      <c r="Y3" s="176"/>
      <c r="Z3" s="176"/>
      <c r="AA3" s="176"/>
      <c r="AB3" s="176"/>
      <c r="AC3" s="176"/>
      <c r="AD3" s="175"/>
      <c r="AE3" s="175"/>
      <c r="AF3" s="175"/>
      <c r="AG3" s="175"/>
      <c r="AH3" s="175"/>
    </row>
    <row r="4" spans="1:34" ht="15.75" customHeight="1" x14ac:dyDescent="0.25">
      <c r="A4" s="172"/>
      <c r="B4" s="416" t="s">
        <v>82</v>
      </c>
      <c r="C4" s="417"/>
      <c r="D4" s="418"/>
      <c r="E4" s="422">
        <f>'Start Data'!$B$7</f>
        <v>0</v>
      </c>
      <c r="F4" s="423"/>
      <c r="G4" s="177"/>
      <c r="H4" s="178"/>
      <c r="I4" s="179"/>
      <c r="J4" s="179"/>
      <c r="K4" s="179"/>
      <c r="L4" s="138"/>
      <c r="M4" s="139"/>
      <c r="N4" s="139"/>
      <c r="O4" s="139"/>
      <c r="P4" s="188"/>
      <c r="Q4" s="129"/>
      <c r="R4" s="129"/>
      <c r="S4" s="129"/>
      <c r="T4" s="129"/>
      <c r="U4" s="129"/>
      <c r="V4" s="129"/>
      <c r="W4" s="129"/>
      <c r="X4" s="129"/>
      <c r="Y4" s="129"/>
      <c r="Z4" s="129"/>
      <c r="AA4" s="129"/>
      <c r="AB4" s="129"/>
      <c r="AC4" s="129"/>
      <c r="AD4" s="180"/>
      <c r="AE4" s="180"/>
      <c r="AF4" s="180"/>
      <c r="AG4" s="180"/>
      <c r="AH4" s="129"/>
    </row>
    <row r="5" spans="1:34" ht="15.75" customHeight="1" x14ac:dyDescent="0.25">
      <c r="A5" s="172"/>
      <c r="B5" s="419" t="s">
        <v>83</v>
      </c>
      <c r="C5" s="420"/>
      <c r="D5" s="421"/>
      <c r="E5" s="424">
        <f>'Start Data'!$B$8</f>
        <v>0</v>
      </c>
      <c r="F5" s="425"/>
      <c r="G5" s="181"/>
      <c r="H5" s="229"/>
      <c r="I5" s="182" t="s">
        <v>85</v>
      </c>
      <c r="J5" s="183">
        <f>'Start Data'!$B$4</f>
        <v>0</v>
      </c>
      <c r="K5" s="184"/>
      <c r="L5" s="229"/>
      <c r="M5" s="229"/>
      <c r="N5" s="229"/>
      <c r="O5" s="229"/>
      <c r="P5" s="188"/>
      <c r="Q5" s="129"/>
      <c r="R5" s="129"/>
      <c r="S5" s="129"/>
      <c r="T5" s="129"/>
      <c r="Y5" s="129"/>
      <c r="Z5" s="129"/>
      <c r="AA5" s="129"/>
      <c r="AB5" s="129"/>
      <c r="AC5" s="129"/>
      <c r="AD5" s="129"/>
      <c r="AE5" s="129"/>
      <c r="AF5" s="129"/>
      <c r="AG5" s="144"/>
      <c r="AH5" s="142"/>
    </row>
    <row r="6" spans="1:34" ht="15" customHeight="1" x14ac:dyDescent="0.25">
      <c r="A6" s="172"/>
      <c r="B6" s="419" t="s">
        <v>131</v>
      </c>
      <c r="C6" s="420"/>
      <c r="D6" s="421"/>
      <c r="E6" s="424">
        <f>'Start Data'!$B$9</f>
        <v>0</v>
      </c>
      <c r="F6" s="425"/>
      <c r="G6" s="181"/>
      <c r="H6" s="229"/>
      <c r="I6" s="230"/>
      <c r="J6" s="230"/>
      <c r="K6" s="230"/>
      <c r="L6" s="428"/>
      <c r="M6" s="429"/>
      <c r="N6" s="443"/>
      <c r="O6" s="444"/>
      <c r="P6" s="188"/>
      <c r="Q6" s="129"/>
      <c r="R6" s="129"/>
      <c r="S6" s="129"/>
      <c r="T6" s="129"/>
      <c r="Y6" s="186"/>
      <c r="Z6" s="147"/>
      <c r="AA6" s="148"/>
      <c r="AB6" s="148"/>
      <c r="AC6" s="148"/>
      <c r="AD6" s="149"/>
      <c r="AE6" s="150"/>
      <c r="AF6" s="151"/>
      <c r="AG6" s="144"/>
      <c r="AH6" s="142"/>
    </row>
    <row r="7" spans="1:34" ht="15.75" customHeight="1" x14ac:dyDescent="0.25">
      <c r="A7" s="172"/>
      <c r="B7" s="419" t="s">
        <v>130</v>
      </c>
      <c r="C7" s="420"/>
      <c r="D7" s="421"/>
      <c r="E7" s="424">
        <f>'Start Data'!$B$10</f>
        <v>0</v>
      </c>
      <c r="F7" s="425"/>
      <c r="G7" s="187"/>
      <c r="H7" s="229"/>
      <c r="I7" s="230"/>
      <c r="J7" s="230"/>
      <c r="K7" s="230"/>
      <c r="L7" s="231"/>
      <c r="M7" s="232"/>
      <c r="N7" s="233"/>
      <c r="O7" s="233"/>
      <c r="P7" s="188"/>
      <c r="Q7" s="129"/>
      <c r="R7" s="153"/>
      <c r="S7" s="151"/>
      <c r="T7" s="151"/>
      <c r="U7" s="129"/>
      <c r="V7" s="154"/>
      <c r="W7" s="154"/>
      <c r="X7" s="154"/>
      <c r="Y7" s="154"/>
      <c r="Z7" s="129"/>
      <c r="AA7" s="129"/>
      <c r="AB7" s="129"/>
      <c r="AC7" s="129"/>
      <c r="AD7" s="152"/>
      <c r="AE7" s="152"/>
      <c r="AF7" s="152"/>
      <c r="AG7" s="152"/>
      <c r="AH7" s="152"/>
    </row>
    <row r="8" spans="1:34" ht="15" customHeight="1" x14ac:dyDescent="0.25">
      <c r="A8" s="172"/>
      <c r="B8" s="419" t="s">
        <v>132</v>
      </c>
      <c r="C8" s="420"/>
      <c r="D8" s="421"/>
      <c r="E8" s="439">
        <f>'Start Data'!B11</f>
        <v>0</v>
      </c>
      <c r="F8" s="440"/>
      <c r="G8" s="187"/>
      <c r="H8" s="229"/>
      <c r="I8" s="230"/>
      <c r="J8" s="230"/>
      <c r="K8" s="230"/>
      <c r="L8" s="234"/>
      <c r="M8" s="231"/>
      <c r="N8" s="233"/>
      <c r="O8" s="233"/>
      <c r="P8" s="188"/>
      <c r="Q8" s="129"/>
      <c r="R8" s="129"/>
      <c r="S8" s="129"/>
      <c r="T8" s="129"/>
      <c r="U8" s="149"/>
      <c r="V8" s="149"/>
      <c r="W8" s="149"/>
      <c r="X8" s="149"/>
      <c r="Y8" s="149"/>
      <c r="Z8" s="142"/>
      <c r="AA8" s="142"/>
      <c r="AB8" s="142"/>
      <c r="AC8" s="142"/>
      <c r="AD8" s="157"/>
      <c r="AE8" s="157"/>
      <c r="AF8" s="157"/>
      <c r="AG8" s="157"/>
      <c r="AH8" s="157"/>
    </row>
    <row r="9" spans="1:34" ht="16.5" customHeight="1" thickBot="1" x14ac:dyDescent="0.3">
      <c r="A9" s="172"/>
      <c r="B9" s="436" t="s">
        <v>133</v>
      </c>
      <c r="C9" s="437"/>
      <c r="D9" s="438"/>
      <c r="E9" s="441">
        <f>'Start Data'!$B$12</f>
        <v>0</v>
      </c>
      <c r="F9" s="442"/>
      <c r="G9" s="189"/>
      <c r="H9" s="190"/>
      <c r="I9" s="159"/>
      <c r="J9" s="159"/>
      <c r="K9" s="159"/>
      <c r="L9" s="159"/>
      <c r="M9" s="160"/>
      <c r="N9" s="161"/>
      <c r="O9" s="161"/>
      <c r="P9" s="191"/>
      <c r="Q9" s="142"/>
      <c r="R9" s="142"/>
      <c r="S9" s="142"/>
      <c r="T9" s="157"/>
      <c r="U9" s="157"/>
      <c r="V9" s="157"/>
      <c r="W9" s="157"/>
      <c r="X9" s="157"/>
      <c r="Y9" s="157"/>
      <c r="Z9" s="157"/>
      <c r="AA9" s="157"/>
      <c r="AB9" s="157"/>
      <c r="AC9" s="157"/>
      <c r="AD9" s="157"/>
      <c r="AE9" s="157"/>
      <c r="AF9" s="157"/>
      <c r="AG9" s="157"/>
      <c r="AH9" s="157"/>
    </row>
    <row r="10" spans="1:34" x14ac:dyDescent="0.25">
      <c r="A10" s="192"/>
      <c r="B10" s="251"/>
      <c r="C10" s="252"/>
      <c r="D10" s="253"/>
      <c r="E10" s="253"/>
      <c r="F10" s="253"/>
      <c r="G10" s="253"/>
      <c r="H10" s="253"/>
      <c r="I10" s="253"/>
      <c r="J10" s="253"/>
      <c r="K10" s="253"/>
      <c r="L10" s="253"/>
      <c r="M10" s="253"/>
      <c r="N10" s="253"/>
      <c r="O10" s="253"/>
      <c r="P10" s="185"/>
    </row>
    <row r="11" spans="1:34" x14ac:dyDescent="0.25">
      <c r="B11" s="193"/>
      <c r="C11" s="235"/>
      <c r="D11" s="236" t="s">
        <v>97</v>
      </c>
      <c r="E11" s="237">
        <f>215/12</f>
        <v>17.916666666666668</v>
      </c>
      <c r="F11" s="229" t="s">
        <v>98</v>
      </c>
      <c r="G11" s="238"/>
      <c r="H11" s="229"/>
      <c r="I11" s="229"/>
      <c r="J11" s="229"/>
      <c r="K11" s="229"/>
      <c r="L11" s="229"/>
      <c r="M11" s="229"/>
      <c r="N11" s="229"/>
      <c r="O11" s="229"/>
      <c r="P11" s="185"/>
    </row>
    <row r="12" spans="1:34" ht="45.75" customHeight="1" x14ac:dyDescent="0.25">
      <c r="B12" s="193"/>
      <c r="C12" s="238"/>
      <c r="D12" s="238"/>
      <c r="E12" s="430" t="s">
        <v>138</v>
      </c>
      <c r="F12" s="431"/>
      <c r="G12" s="432"/>
      <c r="H12" s="433" t="s">
        <v>104</v>
      </c>
      <c r="I12" s="434"/>
      <c r="J12" s="435"/>
      <c r="K12" s="426"/>
      <c r="L12" s="427"/>
      <c r="M12" s="427"/>
      <c r="N12" s="229"/>
      <c r="O12" s="229"/>
      <c r="P12" s="185"/>
    </row>
    <row r="13" spans="1:34" ht="60" x14ac:dyDescent="0.25">
      <c r="B13" s="194" t="s">
        <v>99</v>
      </c>
      <c r="C13" s="195" t="s">
        <v>139</v>
      </c>
      <c r="D13" s="195" t="s">
        <v>135</v>
      </c>
      <c r="E13" s="196" t="s">
        <v>105</v>
      </c>
      <c r="F13" s="197" t="s">
        <v>107</v>
      </c>
      <c r="G13" s="196" t="s">
        <v>136</v>
      </c>
      <c r="H13" s="198" t="s">
        <v>105</v>
      </c>
      <c r="I13" s="199" t="s">
        <v>106</v>
      </c>
      <c r="J13" s="198" t="s">
        <v>140</v>
      </c>
      <c r="K13" s="200"/>
      <c r="L13" s="239"/>
      <c r="M13" s="239"/>
      <c r="N13" s="229"/>
      <c r="O13" s="229"/>
      <c r="P13" s="185"/>
    </row>
    <row r="14" spans="1:34" x14ac:dyDescent="0.25">
      <c r="B14" s="201" t="s">
        <v>32</v>
      </c>
      <c r="C14" s="202">
        <f>January!AH30</f>
        <v>0</v>
      </c>
      <c r="D14" s="203" t="e">
        <f>'Start Data'!F21</f>
        <v>#DIV/0!</v>
      </c>
      <c r="E14" s="204">
        <f t="shared" ref="E14:E25" si="0">C14/7.84</f>
        <v>0</v>
      </c>
      <c r="F14" s="204">
        <f>E14/$E$11</f>
        <v>0</v>
      </c>
      <c r="G14" s="204" t="e">
        <f t="shared" ref="G14:G25" si="1">$E$11*7.84*D14</f>
        <v>#DIV/0!</v>
      </c>
      <c r="H14" s="205">
        <f t="shared" ref="H14:H25" si="2">C14/8</f>
        <v>0</v>
      </c>
      <c r="I14" s="205">
        <f>H14/$E$11</f>
        <v>0</v>
      </c>
      <c r="J14" s="205" t="e">
        <f t="shared" ref="J14:J25" si="3">$E$11*8*D14</f>
        <v>#DIV/0!</v>
      </c>
      <c r="K14" s="206"/>
      <c r="L14" s="240"/>
      <c r="M14" s="240"/>
      <c r="N14" s="229"/>
      <c r="O14" s="229"/>
      <c r="P14" s="185"/>
    </row>
    <row r="15" spans="1:34" x14ac:dyDescent="0.25">
      <c r="B15" s="201" t="s">
        <v>86</v>
      </c>
      <c r="C15" s="202">
        <f>February!AH30</f>
        <v>0</v>
      </c>
      <c r="D15" s="203" t="e">
        <f>'Start Data'!F22</f>
        <v>#DIV/0!</v>
      </c>
      <c r="E15" s="204">
        <f t="shared" si="0"/>
        <v>0</v>
      </c>
      <c r="F15" s="204">
        <f t="shared" ref="F15:F25" si="4">E15/$E$11</f>
        <v>0</v>
      </c>
      <c r="G15" s="204" t="e">
        <f t="shared" si="1"/>
        <v>#DIV/0!</v>
      </c>
      <c r="H15" s="205">
        <f t="shared" si="2"/>
        <v>0</v>
      </c>
      <c r="I15" s="205">
        <f t="shared" ref="I15:I25" si="5">H15/$E$11</f>
        <v>0</v>
      </c>
      <c r="J15" s="205" t="e">
        <f t="shared" si="3"/>
        <v>#DIV/0!</v>
      </c>
      <c r="K15" s="206"/>
      <c r="L15" s="240"/>
      <c r="M15" s="240"/>
      <c r="N15" s="229"/>
      <c r="O15" s="229"/>
      <c r="P15" s="185"/>
    </row>
    <row r="16" spans="1:34" x14ac:dyDescent="0.25">
      <c r="B16" s="201" t="s">
        <v>89</v>
      </c>
      <c r="C16" s="202">
        <f>March!$AH$30</f>
        <v>0</v>
      </c>
      <c r="D16" s="203" t="e">
        <f>'Start Data'!F23</f>
        <v>#DIV/0!</v>
      </c>
      <c r="E16" s="204">
        <f t="shared" si="0"/>
        <v>0</v>
      </c>
      <c r="F16" s="204">
        <f t="shared" si="4"/>
        <v>0</v>
      </c>
      <c r="G16" s="204" t="e">
        <f t="shared" si="1"/>
        <v>#DIV/0!</v>
      </c>
      <c r="H16" s="205">
        <f t="shared" si="2"/>
        <v>0</v>
      </c>
      <c r="I16" s="205">
        <f t="shared" si="5"/>
        <v>0</v>
      </c>
      <c r="J16" s="205" t="e">
        <f t="shared" si="3"/>
        <v>#DIV/0!</v>
      </c>
      <c r="K16" s="206"/>
      <c r="L16" s="240"/>
      <c r="M16" s="240"/>
      <c r="N16" s="229"/>
      <c r="O16" s="229"/>
      <c r="P16" s="185"/>
    </row>
    <row r="17" spans="2:16" x14ac:dyDescent="0.25">
      <c r="B17" s="201" t="s">
        <v>90</v>
      </c>
      <c r="C17" s="202">
        <f>April!$AH$30</f>
        <v>0</v>
      </c>
      <c r="D17" s="203" t="e">
        <f>'Start Data'!F24</f>
        <v>#DIV/0!</v>
      </c>
      <c r="E17" s="204">
        <f t="shared" si="0"/>
        <v>0</v>
      </c>
      <c r="F17" s="204">
        <f t="shared" si="4"/>
        <v>0</v>
      </c>
      <c r="G17" s="204" t="e">
        <f t="shared" si="1"/>
        <v>#DIV/0!</v>
      </c>
      <c r="H17" s="205">
        <f t="shared" si="2"/>
        <v>0</v>
      </c>
      <c r="I17" s="205">
        <f t="shared" si="5"/>
        <v>0</v>
      </c>
      <c r="J17" s="205" t="e">
        <f t="shared" si="3"/>
        <v>#DIV/0!</v>
      </c>
      <c r="K17" s="206"/>
      <c r="L17" s="240"/>
      <c r="M17" s="240"/>
      <c r="N17" s="229"/>
      <c r="O17" s="229"/>
      <c r="P17" s="185"/>
    </row>
    <row r="18" spans="2:16" x14ac:dyDescent="0.25">
      <c r="B18" s="201" t="s">
        <v>91</v>
      </c>
      <c r="C18" s="202">
        <f>May!$AH$30</f>
        <v>0</v>
      </c>
      <c r="D18" s="203" t="e">
        <f>'Start Data'!F25</f>
        <v>#DIV/0!</v>
      </c>
      <c r="E18" s="204">
        <f t="shared" si="0"/>
        <v>0</v>
      </c>
      <c r="F18" s="204">
        <f t="shared" si="4"/>
        <v>0</v>
      </c>
      <c r="G18" s="204" t="e">
        <f t="shared" si="1"/>
        <v>#DIV/0!</v>
      </c>
      <c r="H18" s="205">
        <f t="shared" si="2"/>
        <v>0</v>
      </c>
      <c r="I18" s="205">
        <f t="shared" si="5"/>
        <v>0</v>
      </c>
      <c r="J18" s="205" t="e">
        <f t="shared" si="3"/>
        <v>#DIV/0!</v>
      </c>
      <c r="K18" s="206"/>
      <c r="L18" s="240"/>
      <c r="M18" s="240"/>
      <c r="N18" s="229"/>
      <c r="O18" s="229"/>
      <c r="P18" s="185"/>
    </row>
    <row r="19" spans="2:16" x14ac:dyDescent="0.25">
      <c r="B19" s="201" t="s">
        <v>100</v>
      </c>
      <c r="C19" s="202">
        <f>June!$AH$30</f>
        <v>0</v>
      </c>
      <c r="D19" s="203" t="e">
        <f>'Start Data'!F26</f>
        <v>#DIV/0!</v>
      </c>
      <c r="E19" s="204">
        <f t="shared" si="0"/>
        <v>0</v>
      </c>
      <c r="F19" s="204">
        <f t="shared" si="4"/>
        <v>0</v>
      </c>
      <c r="G19" s="204" t="e">
        <f t="shared" si="1"/>
        <v>#DIV/0!</v>
      </c>
      <c r="H19" s="205">
        <f t="shared" si="2"/>
        <v>0</v>
      </c>
      <c r="I19" s="205">
        <f t="shared" si="5"/>
        <v>0</v>
      </c>
      <c r="J19" s="205" t="e">
        <f t="shared" si="3"/>
        <v>#DIV/0!</v>
      </c>
      <c r="K19" s="206"/>
      <c r="L19" s="240"/>
      <c r="M19" s="240"/>
      <c r="N19" s="229"/>
      <c r="O19" s="229"/>
      <c r="P19" s="185"/>
    </row>
    <row r="20" spans="2:16" x14ac:dyDescent="0.25">
      <c r="B20" s="201" t="s">
        <v>87</v>
      </c>
      <c r="C20" s="202">
        <f>July!$AH$30</f>
        <v>0</v>
      </c>
      <c r="D20" s="203" t="e">
        <f>'Start Data'!F27</f>
        <v>#DIV/0!</v>
      </c>
      <c r="E20" s="204">
        <f t="shared" si="0"/>
        <v>0</v>
      </c>
      <c r="F20" s="204">
        <f t="shared" si="4"/>
        <v>0</v>
      </c>
      <c r="G20" s="204" t="e">
        <f t="shared" si="1"/>
        <v>#DIV/0!</v>
      </c>
      <c r="H20" s="205">
        <f t="shared" si="2"/>
        <v>0</v>
      </c>
      <c r="I20" s="205">
        <f t="shared" si="5"/>
        <v>0</v>
      </c>
      <c r="J20" s="205" t="e">
        <f t="shared" si="3"/>
        <v>#DIV/0!</v>
      </c>
      <c r="K20" s="206"/>
      <c r="L20" s="240"/>
      <c r="M20" s="240"/>
      <c r="N20" s="229"/>
      <c r="O20" s="229"/>
      <c r="P20" s="185"/>
    </row>
    <row r="21" spans="2:16" x14ac:dyDescent="0.25">
      <c r="B21" s="201" t="s">
        <v>88</v>
      </c>
      <c r="C21" s="202">
        <f>August!$AH$30</f>
        <v>0</v>
      </c>
      <c r="D21" s="203" t="e">
        <f>'Start Data'!F28</f>
        <v>#DIV/0!</v>
      </c>
      <c r="E21" s="204">
        <f t="shared" si="0"/>
        <v>0</v>
      </c>
      <c r="F21" s="204">
        <f t="shared" si="4"/>
        <v>0</v>
      </c>
      <c r="G21" s="204" t="e">
        <f t="shared" si="1"/>
        <v>#DIV/0!</v>
      </c>
      <c r="H21" s="205">
        <f t="shared" si="2"/>
        <v>0</v>
      </c>
      <c r="I21" s="205">
        <f t="shared" si="5"/>
        <v>0</v>
      </c>
      <c r="J21" s="205" t="e">
        <f t="shared" si="3"/>
        <v>#DIV/0!</v>
      </c>
      <c r="K21" s="206"/>
      <c r="L21" s="240"/>
      <c r="M21" s="240"/>
      <c r="N21" s="229"/>
      <c r="O21" s="229"/>
      <c r="P21" s="185"/>
    </row>
    <row r="22" spans="2:16" x14ac:dyDescent="0.25">
      <c r="B22" s="201" t="s">
        <v>92</v>
      </c>
      <c r="C22" s="202">
        <f>September!$AH$30</f>
        <v>0</v>
      </c>
      <c r="D22" s="203" t="e">
        <f>'Start Data'!F29</f>
        <v>#DIV/0!</v>
      </c>
      <c r="E22" s="204">
        <f t="shared" si="0"/>
        <v>0</v>
      </c>
      <c r="F22" s="204">
        <f t="shared" si="4"/>
        <v>0</v>
      </c>
      <c r="G22" s="204" t="e">
        <f t="shared" si="1"/>
        <v>#DIV/0!</v>
      </c>
      <c r="H22" s="205">
        <f t="shared" si="2"/>
        <v>0</v>
      </c>
      <c r="I22" s="205">
        <f t="shared" si="5"/>
        <v>0</v>
      </c>
      <c r="J22" s="205" t="e">
        <f t="shared" si="3"/>
        <v>#DIV/0!</v>
      </c>
      <c r="K22" s="206"/>
      <c r="L22" s="240"/>
      <c r="M22" s="240"/>
      <c r="N22" s="229"/>
      <c r="O22" s="229"/>
      <c r="P22" s="185"/>
    </row>
    <row r="23" spans="2:16" x14ac:dyDescent="0.25">
      <c r="B23" s="201" t="s">
        <v>93</v>
      </c>
      <c r="C23" s="202">
        <f>October!$AH$30</f>
        <v>0</v>
      </c>
      <c r="D23" s="203" t="e">
        <f>'Start Data'!F30</f>
        <v>#DIV/0!</v>
      </c>
      <c r="E23" s="204">
        <f t="shared" si="0"/>
        <v>0</v>
      </c>
      <c r="F23" s="204">
        <f t="shared" si="4"/>
        <v>0</v>
      </c>
      <c r="G23" s="204" t="e">
        <f t="shared" si="1"/>
        <v>#DIV/0!</v>
      </c>
      <c r="H23" s="205">
        <f t="shared" si="2"/>
        <v>0</v>
      </c>
      <c r="I23" s="205">
        <f t="shared" si="5"/>
        <v>0</v>
      </c>
      <c r="J23" s="205" t="e">
        <f t="shared" si="3"/>
        <v>#DIV/0!</v>
      </c>
      <c r="K23" s="206"/>
      <c r="L23" s="240"/>
      <c r="M23" s="240"/>
      <c r="N23" s="229"/>
      <c r="O23" s="229"/>
      <c r="P23" s="185"/>
    </row>
    <row r="24" spans="2:16" x14ac:dyDescent="0.25">
      <c r="B24" s="201" t="s">
        <v>94</v>
      </c>
      <c r="C24" s="202">
        <f>November!$AH$30</f>
        <v>0</v>
      </c>
      <c r="D24" s="203" t="e">
        <f>'Start Data'!F31</f>
        <v>#DIV/0!</v>
      </c>
      <c r="E24" s="204">
        <f t="shared" si="0"/>
        <v>0</v>
      </c>
      <c r="F24" s="204">
        <f t="shared" si="4"/>
        <v>0</v>
      </c>
      <c r="G24" s="204" t="e">
        <f t="shared" si="1"/>
        <v>#DIV/0!</v>
      </c>
      <c r="H24" s="205">
        <f t="shared" si="2"/>
        <v>0</v>
      </c>
      <c r="I24" s="205">
        <f t="shared" si="5"/>
        <v>0</v>
      </c>
      <c r="J24" s="205" t="e">
        <f t="shared" si="3"/>
        <v>#DIV/0!</v>
      </c>
      <c r="K24" s="206"/>
      <c r="L24" s="240"/>
      <c r="M24" s="240"/>
      <c r="N24" s="229"/>
      <c r="O24" s="229"/>
      <c r="P24" s="185"/>
    </row>
    <row r="25" spans="2:16" x14ac:dyDescent="0.25">
      <c r="B25" s="201" t="s">
        <v>95</v>
      </c>
      <c r="C25" s="202">
        <f>December!$AH$30</f>
        <v>0</v>
      </c>
      <c r="D25" s="203" t="e">
        <f>'Start Data'!F32</f>
        <v>#DIV/0!</v>
      </c>
      <c r="E25" s="204">
        <f t="shared" si="0"/>
        <v>0</v>
      </c>
      <c r="F25" s="204">
        <f t="shared" si="4"/>
        <v>0</v>
      </c>
      <c r="G25" s="204" t="e">
        <f t="shared" si="1"/>
        <v>#DIV/0!</v>
      </c>
      <c r="H25" s="205">
        <f t="shared" si="2"/>
        <v>0</v>
      </c>
      <c r="I25" s="205">
        <f t="shared" si="5"/>
        <v>0</v>
      </c>
      <c r="J25" s="205" t="e">
        <f t="shared" si="3"/>
        <v>#DIV/0!</v>
      </c>
      <c r="K25" s="206"/>
      <c r="L25" s="240"/>
      <c r="M25" s="240"/>
      <c r="N25" s="229"/>
      <c r="O25" s="229"/>
      <c r="P25" s="185"/>
    </row>
    <row r="26" spans="2:16" x14ac:dyDescent="0.25">
      <c r="B26" s="207" t="s">
        <v>101</v>
      </c>
      <c r="C26" s="208">
        <f>SUM(C14:C25)</f>
        <v>0</v>
      </c>
      <c r="D26" s="208"/>
      <c r="E26" s="226">
        <f t="shared" ref="E26:J26" si="6">SUM(E14:E25)</f>
        <v>0</v>
      </c>
      <c r="F26" s="209">
        <f t="shared" si="6"/>
        <v>0</v>
      </c>
      <c r="G26" s="209" t="e">
        <f t="shared" si="6"/>
        <v>#DIV/0!</v>
      </c>
      <c r="H26" s="210">
        <f t="shared" si="6"/>
        <v>0</v>
      </c>
      <c r="I26" s="210">
        <f t="shared" si="6"/>
        <v>0</v>
      </c>
      <c r="J26" s="210" t="e">
        <f t="shared" si="6"/>
        <v>#DIV/0!</v>
      </c>
      <c r="K26" s="211"/>
      <c r="L26" s="241"/>
      <c r="M26" s="241"/>
      <c r="N26" s="229"/>
      <c r="O26" s="229"/>
      <c r="P26" s="185"/>
    </row>
    <row r="27" spans="2:16" x14ac:dyDescent="0.25">
      <c r="B27" s="193"/>
      <c r="C27" s="229"/>
      <c r="D27" s="229"/>
      <c r="E27" s="229"/>
      <c r="F27" s="229"/>
      <c r="G27" s="229"/>
      <c r="H27" s="229"/>
      <c r="I27" s="240"/>
      <c r="J27" s="229"/>
      <c r="K27" s="229"/>
      <c r="L27" s="229"/>
      <c r="M27" s="229"/>
      <c r="N27" s="229"/>
      <c r="O27" s="229"/>
      <c r="P27" s="185"/>
    </row>
    <row r="28" spans="2:16" x14ac:dyDescent="0.25">
      <c r="B28" s="193"/>
      <c r="C28" s="229"/>
      <c r="D28" s="229"/>
      <c r="E28" s="229"/>
      <c r="F28" s="229"/>
      <c r="G28" s="229"/>
      <c r="H28" s="229"/>
      <c r="I28" s="240"/>
      <c r="J28" s="229"/>
      <c r="K28" s="229"/>
      <c r="L28" s="229"/>
      <c r="M28" s="229"/>
      <c r="N28" s="229"/>
      <c r="O28" s="229"/>
      <c r="P28" s="185"/>
    </row>
    <row r="29" spans="2:16" ht="18.75" x14ac:dyDescent="0.3">
      <c r="B29" s="212" t="s">
        <v>147</v>
      </c>
      <c r="C29" s="242"/>
      <c r="D29" s="229"/>
      <c r="E29" s="229"/>
      <c r="F29" s="229"/>
      <c r="G29" s="229"/>
      <c r="H29" s="229"/>
      <c r="I29" s="229"/>
      <c r="J29" s="229"/>
      <c r="K29" s="229"/>
      <c r="L29" s="229"/>
      <c r="M29" s="229"/>
      <c r="N29" s="229"/>
      <c r="O29" s="229"/>
      <c r="P29" s="185"/>
    </row>
    <row r="30" spans="2:16" s="247" customFormat="1" ht="30" x14ac:dyDescent="0.25">
      <c r="B30" s="245"/>
      <c r="C30" s="195" t="s">
        <v>32</v>
      </c>
      <c r="D30" s="195" t="s">
        <v>86</v>
      </c>
      <c r="E30" s="195" t="s">
        <v>89</v>
      </c>
      <c r="F30" s="195" t="s">
        <v>90</v>
      </c>
      <c r="G30" s="195" t="s">
        <v>91</v>
      </c>
      <c r="H30" s="195" t="s">
        <v>100</v>
      </c>
      <c r="I30" s="195" t="s">
        <v>87</v>
      </c>
      <c r="J30" s="195" t="s">
        <v>88</v>
      </c>
      <c r="K30" s="195" t="s">
        <v>92</v>
      </c>
      <c r="L30" s="195" t="s">
        <v>93</v>
      </c>
      <c r="M30" s="195" t="s">
        <v>94</v>
      </c>
      <c r="N30" s="195" t="s">
        <v>95</v>
      </c>
      <c r="O30" s="246" t="s">
        <v>148</v>
      </c>
      <c r="P30" s="250" t="s">
        <v>149</v>
      </c>
    </row>
    <row r="31" spans="2:16" x14ac:dyDescent="0.25">
      <c r="B31" s="275" t="str">
        <f>'Start Data'!A38</f>
        <v>WP 1</v>
      </c>
      <c r="C31" s="213" t="e">
        <f>January!AI15</f>
        <v>#DIV/0!</v>
      </c>
      <c r="D31" s="214" t="e">
        <f>February!AI15</f>
        <v>#DIV/0!</v>
      </c>
      <c r="E31" s="214" t="e">
        <f>March!AI15</f>
        <v>#DIV/0!</v>
      </c>
      <c r="F31" s="214" t="e">
        <f>April!AI15</f>
        <v>#DIV/0!</v>
      </c>
      <c r="G31" s="213" t="e">
        <f>May!AI15</f>
        <v>#DIV/0!</v>
      </c>
      <c r="H31" s="214" t="e">
        <f>June!AI15</f>
        <v>#DIV/0!</v>
      </c>
      <c r="I31" s="214" t="e">
        <f>July!AI15</f>
        <v>#DIV/0!</v>
      </c>
      <c r="J31" s="214" t="e">
        <f>August!AI15</f>
        <v>#DIV/0!</v>
      </c>
      <c r="K31" s="213" t="e">
        <f>September!AI15</f>
        <v>#DIV/0!</v>
      </c>
      <c r="L31" s="214" t="e">
        <f>October!AI15</f>
        <v>#DIV/0!</v>
      </c>
      <c r="M31" s="214" t="e">
        <f>November!AI15</f>
        <v>#DIV/0!</v>
      </c>
      <c r="N31" s="214" t="e">
        <f>December!AI15</f>
        <v>#DIV/0!</v>
      </c>
      <c r="O31" s="243" t="e">
        <f>SUM(C31:N31)</f>
        <v>#DIV/0!</v>
      </c>
      <c r="P31" s="215" t="e">
        <f>O31/$E$11</f>
        <v>#DIV/0!</v>
      </c>
    </row>
    <row r="32" spans="2:16" x14ac:dyDescent="0.25">
      <c r="B32" s="275" t="str">
        <f>'Start Data'!A39</f>
        <v>WP 2</v>
      </c>
      <c r="C32" s="213" t="e">
        <f>January!AI16</f>
        <v>#DIV/0!</v>
      </c>
      <c r="D32" s="214" t="e">
        <f>February!AI16</f>
        <v>#DIV/0!</v>
      </c>
      <c r="E32" s="214" t="e">
        <f>March!AI16</f>
        <v>#DIV/0!</v>
      </c>
      <c r="F32" s="214" t="e">
        <f>April!AI16</f>
        <v>#DIV/0!</v>
      </c>
      <c r="G32" s="213" t="e">
        <f>May!AI16</f>
        <v>#DIV/0!</v>
      </c>
      <c r="H32" s="214" t="e">
        <f>June!AI16</f>
        <v>#DIV/0!</v>
      </c>
      <c r="I32" s="214" t="e">
        <f>July!AI16</f>
        <v>#DIV/0!</v>
      </c>
      <c r="J32" s="214" t="e">
        <f>August!AI16</f>
        <v>#DIV/0!</v>
      </c>
      <c r="K32" s="213" t="e">
        <f>September!AI16</f>
        <v>#DIV/0!</v>
      </c>
      <c r="L32" s="214" t="e">
        <f>October!AI16</f>
        <v>#DIV/0!</v>
      </c>
      <c r="M32" s="214" t="e">
        <f>November!AI16</f>
        <v>#DIV/0!</v>
      </c>
      <c r="N32" s="214" t="e">
        <f>December!AI16</f>
        <v>#DIV/0!</v>
      </c>
      <c r="O32" s="243" t="e">
        <f t="shared" ref="O32:O45" si="7">SUM(C32:N32)</f>
        <v>#DIV/0!</v>
      </c>
      <c r="P32" s="215" t="e">
        <f t="shared" ref="P32:P46" si="8">O32/$E$11</f>
        <v>#DIV/0!</v>
      </c>
    </row>
    <row r="33" spans="2:16" x14ac:dyDescent="0.25">
      <c r="B33" s="275" t="str">
        <f>'Start Data'!A40</f>
        <v>WP 3</v>
      </c>
      <c r="C33" s="213" t="e">
        <f>January!AI17</f>
        <v>#DIV/0!</v>
      </c>
      <c r="D33" s="214" t="e">
        <f>February!AI17</f>
        <v>#DIV/0!</v>
      </c>
      <c r="E33" s="214" t="e">
        <f>March!AI17</f>
        <v>#DIV/0!</v>
      </c>
      <c r="F33" s="214" t="e">
        <f>April!AI17</f>
        <v>#DIV/0!</v>
      </c>
      <c r="G33" s="213" t="e">
        <f>May!AI17</f>
        <v>#DIV/0!</v>
      </c>
      <c r="H33" s="214" t="e">
        <f>June!AI17</f>
        <v>#DIV/0!</v>
      </c>
      <c r="I33" s="214" t="e">
        <f>July!AI17</f>
        <v>#DIV/0!</v>
      </c>
      <c r="J33" s="214" t="e">
        <f>August!AI17</f>
        <v>#DIV/0!</v>
      </c>
      <c r="K33" s="213" t="e">
        <f>September!AI17</f>
        <v>#DIV/0!</v>
      </c>
      <c r="L33" s="214" t="e">
        <f>October!AI17</f>
        <v>#DIV/0!</v>
      </c>
      <c r="M33" s="214" t="e">
        <f>November!AI17</f>
        <v>#DIV/0!</v>
      </c>
      <c r="N33" s="214" t="e">
        <f>December!AI17</f>
        <v>#DIV/0!</v>
      </c>
      <c r="O33" s="243" t="e">
        <f t="shared" si="7"/>
        <v>#DIV/0!</v>
      </c>
      <c r="P33" s="215" t="e">
        <f t="shared" si="8"/>
        <v>#DIV/0!</v>
      </c>
    </row>
    <row r="34" spans="2:16" x14ac:dyDescent="0.25">
      <c r="B34" s="275" t="str">
        <f>'Start Data'!A41</f>
        <v>WP 4</v>
      </c>
      <c r="C34" s="213" t="e">
        <f>January!AI18</f>
        <v>#DIV/0!</v>
      </c>
      <c r="D34" s="214" t="e">
        <f>February!AI18</f>
        <v>#DIV/0!</v>
      </c>
      <c r="E34" s="214" t="e">
        <f>March!AI18</f>
        <v>#DIV/0!</v>
      </c>
      <c r="F34" s="214" t="e">
        <f>April!AI18</f>
        <v>#DIV/0!</v>
      </c>
      <c r="G34" s="213" t="e">
        <f>May!AI18</f>
        <v>#DIV/0!</v>
      </c>
      <c r="H34" s="214" t="e">
        <f>June!AI18</f>
        <v>#DIV/0!</v>
      </c>
      <c r="I34" s="214" t="e">
        <f>July!AI18</f>
        <v>#DIV/0!</v>
      </c>
      <c r="J34" s="214" t="e">
        <f>August!AI18</f>
        <v>#DIV/0!</v>
      </c>
      <c r="K34" s="213" t="e">
        <f>September!AI18</f>
        <v>#DIV/0!</v>
      </c>
      <c r="L34" s="214" t="e">
        <f>October!AI18</f>
        <v>#DIV/0!</v>
      </c>
      <c r="M34" s="214" t="e">
        <f>November!AI18</f>
        <v>#DIV/0!</v>
      </c>
      <c r="N34" s="214" t="e">
        <f>December!AI18</f>
        <v>#DIV/0!</v>
      </c>
      <c r="O34" s="243" t="e">
        <f t="shared" si="7"/>
        <v>#DIV/0!</v>
      </c>
      <c r="P34" s="215" t="e">
        <f t="shared" si="8"/>
        <v>#DIV/0!</v>
      </c>
    </row>
    <row r="35" spans="2:16" x14ac:dyDescent="0.25">
      <c r="B35" s="275" t="str">
        <f>'Start Data'!A42</f>
        <v>WP 5</v>
      </c>
      <c r="C35" s="213" t="e">
        <f>January!AI19</f>
        <v>#DIV/0!</v>
      </c>
      <c r="D35" s="214" t="e">
        <f>February!AI19</f>
        <v>#DIV/0!</v>
      </c>
      <c r="E35" s="214" t="e">
        <f>March!AI19</f>
        <v>#DIV/0!</v>
      </c>
      <c r="F35" s="214" t="e">
        <f>April!AI19</f>
        <v>#DIV/0!</v>
      </c>
      <c r="G35" s="213" t="e">
        <f>May!AI19</f>
        <v>#DIV/0!</v>
      </c>
      <c r="H35" s="214" t="e">
        <f>June!AI19</f>
        <v>#DIV/0!</v>
      </c>
      <c r="I35" s="214" t="e">
        <f>July!AI19</f>
        <v>#DIV/0!</v>
      </c>
      <c r="J35" s="214" t="e">
        <f>August!AI19</f>
        <v>#DIV/0!</v>
      </c>
      <c r="K35" s="213" t="e">
        <f>September!AI19</f>
        <v>#DIV/0!</v>
      </c>
      <c r="L35" s="214" t="e">
        <f>October!AI19</f>
        <v>#DIV/0!</v>
      </c>
      <c r="M35" s="214" t="e">
        <f>November!AI19</f>
        <v>#DIV/0!</v>
      </c>
      <c r="N35" s="214" t="e">
        <f>December!AI19</f>
        <v>#DIV/0!</v>
      </c>
      <c r="O35" s="243" t="e">
        <f t="shared" si="7"/>
        <v>#DIV/0!</v>
      </c>
      <c r="P35" s="215" t="e">
        <f t="shared" si="8"/>
        <v>#DIV/0!</v>
      </c>
    </row>
    <row r="36" spans="2:16" x14ac:dyDescent="0.25">
      <c r="B36" s="275" t="str">
        <f>'Start Data'!A43</f>
        <v>WP 6</v>
      </c>
      <c r="C36" s="213" t="e">
        <f>January!AI20</f>
        <v>#DIV/0!</v>
      </c>
      <c r="D36" s="214" t="e">
        <f>February!AI20</f>
        <v>#DIV/0!</v>
      </c>
      <c r="E36" s="214" t="e">
        <f>March!AI20</f>
        <v>#DIV/0!</v>
      </c>
      <c r="F36" s="214" t="e">
        <f>April!AI20</f>
        <v>#DIV/0!</v>
      </c>
      <c r="G36" s="213" t="e">
        <f>May!AI20</f>
        <v>#DIV/0!</v>
      </c>
      <c r="H36" s="214" t="e">
        <f>June!AI20</f>
        <v>#DIV/0!</v>
      </c>
      <c r="I36" s="214" t="e">
        <f>July!AI20</f>
        <v>#DIV/0!</v>
      </c>
      <c r="J36" s="214" t="e">
        <f>August!AI20</f>
        <v>#DIV/0!</v>
      </c>
      <c r="K36" s="213" t="e">
        <f>September!AI20</f>
        <v>#DIV/0!</v>
      </c>
      <c r="L36" s="214" t="e">
        <f>October!AI20</f>
        <v>#DIV/0!</v>
      </c>
      <c r="M36" s="214" t="e">
        <f>November!AI20</f>
        <v>#DIV/0!</v>
      </c>
      <c r="N36" s="214" t="e">
        <f>December!AI20</f>
        <v>#DIV/0!</v>
      </c>
      <c r="O36" s="243" t="e">
        <f t="shared" si="7"/>
        <v>#DIV/0!</v>
      </c>
      <c r="P36" s="215" t="e">
        <f t="shared" si="8"/>
        <v>#DIV/0!</v>
      </c>
    </row>
    <row r="37" spans="2:16" x14ac:dyDescent="0.25">
      <c r="B37" s="275" t="str">
        <f>'Start Data'!A44</f>
        <v>WP 7</v>
      </c>
      <c r="C37" s="213" t="e">
        <f>January!AI21</f>
        <v>#DIV/0!</v>
      </c>
      <c r="D37" s="214" t="e">
        <f>February!AI21</f>
        <v>#DIV/0!</v>
      </c>
      <c r="E37" s="214" t="e">
        <f>March!AI21</f>
        <v>#DIV/0!</v>
      </c>
      <c r="F37" s="214" t="e">
        <f>April!AI21</f>
        <v>#DIV/0!</v>
      </c>
      <c r="G37" s="213" t="e">
        <f>May!AI21</f>
        <v>#DIV/0!</v>
      </c>
      <c r="H37" s="214" t="e">
        <f>June!AI21</f>
        <v>#DIV/0!</v>
      </c>
      <c r="I37" s="214" t="e">
        <f>July!AI21</f>
        <v>#DIV/0!</v>
      </c>
      <c r="J37" s="214" t="e">
        <f>August!AI21</f>
        <v>#DIV/0!</v>
      </c>
      <c r="K37" s="213" t="e">
        <f>September!AI21</f>
        <v>#DIV/0!</v>
      </c>
      <c r="L37" s="214" t="e">
        <f>October!AI21</f>
        <v>#DIV/0!</v>
      </c>
      <c r="M37" s="214" t="e">
        <f>November!AI21</f>
        <v>#DIV/0!</v>
      </c>
      <c r="N37" s="214" t="e">
        <f>December!AI21</f>
        <v>#DIV/0!</v>
      </c>
      <c r="O37" s="243" t="e">
        <f t="shared" si="7"/>
        <v>#DIV/0!</v>
      </c>
      <c r="P37" s="215" t="e">
        <f t="shared" si="8"/>
        <v>#DIV/0!</v>
      </c>
    </row>
    <row r="38" spans="2:16" x14ac:dyDescent="0.25">
      <c r="B38" s="275" t="str">
        <f>'Start Data'!A45</f>
        <v>WP 8</v>
      </c>
      <c r="C38" s="213" t="e">
        <f>January!AI22</f>
        <v>#DIV/0!</v>
      </c>
      <c r="D38" s="214" t="e">
        <f>February!AI22</f>
        <v>#DIV/0!</v>
      </c>
      <c r="E38" s="214" t="e">
        <f>March!AI22</f>
        <v>#DIV/0!</v>
      </c>
      <c r="F38" s="214" t="e">
        <f>April!AI22</f>
        <v>#DIV/0!</v>
      </c>
      <c r="G38" s="213" t="e">
        <f>May!AI22</f>
        <v>#DIV/0!</v>
      </c>
      <c r="H38" s="214" t="e">
        <f>June!AI22</f>
        <v>#DIV/0!</v>
      </c>
      <c r="I38" s="214" t="e">
        <f>July!AI22</f>
        <v>#DIV/0!</v>
      </c>
      <c r="J38" s="214" t="e">
        <f>August!AI22</f>
        <v>#DIV/0!</v>
      </c>
      <c r="K38" s="213" t="e">
        <f>September!AI22</f>
        <v>#DIV/0!</v>
      </c>
      <c r="L38" s="214" t="e">
        <f>October!AI22</f>
        <v>#DIV/0!</v>
      </c>
      <c r="M38" s="214" t="e">
        <f>November!AI22</f>
        <v>#DIV/0!</v>
      </c>
      <c r="N38" s="214" t="e">
        <f>December!AI22</f>
        <v>#DIV/0!</v>
      </c>
      <c r="O38" s="243" t="e">
        <f t="shared" si="7"/>
        <v>#DIV/0!</v>
      </c>
      <c r="P38" s="215" t="e">
        <f t="shared" si="8"/>
        <v>#DIV/0!</v>
      </c>
    </row>
    <row r="39" spans="2:16" x14ac:dyDescent="0.25">
      <c r="B39" s="275" t="str">
        <f>'Start Data'!A46</f>
        <v>WP 9</v>
      </c>
      <c r="C39" s="213" t="e">
        <f>January!AI23</f>
        <v>#DIV/0!</v>
      </c>
      <c r="D39" s="214" t="e">
        <f>February!AI23</f>
        <v>#DIV/0!</v>
      </c>
      <c r="E39" s="214" t="e">
        <f>March!AI23</f>
        <v>#DIV/0!</v>
      </c>
      <c r="F39" s="214" t="e">
        <f>April!AI23</f>
        <v>#DIV/0!</v>
      </c>
      <c r="G39" s="213" t="e">
        <f>May!AI23</f>
        <v>#DIV/0!</v>
      </c>
      <c r="H39" s="214" t="e">
        <f>June!AI23</f>
        <v>#DIV/0!</v>
      </c>
      <c r="I39" s="214" t="e">
        <f>July!AI23</f>
        <v>#DIV/0!</v>
      </c>
      <c r="J39" s="214" t="e">
        <f>August!AI23</f>
        <v>#DIV/0!</v>
      </c>
      <c r="K39" s="213" t="e">
        <f>September!AI23</f>
        <v>#DIV/0!</v>
      </c>
      <c r="L39" s="214" t="e">
        <f>October!AI23</f>
        <v>#DIV/0!</v>
      </c>
      <c r="M39" s="214" t="e">
        <f>November!AI23</f>
        <v>#DIV/0!</v>
      </c>
      <c r="N39" s="214" t="e">
        <f>December!AI23</f>
        <v>#DIV/0!</v>
      </c>
      <c r="O39" s="243" t="e">
        <f t="shared" si="7"/>
        <v>#DIV/0!</v>
      </c>
      <c r="P39" s="215" t="e">
        <f t="shared" si="8"/>
        <v>#DIV/0!</v>
      </c>
    </row>
    <row r="40" spans="2:16" x14ac:dyDescent="0.25">
      <c r="B40" s="275" t="str">
        <f>'Start Data'!A47</f>
        <v>WP 10</v>
      </c>
      <c r="C40" s="213" t="e">
        <f>January!AI24</f>
        <v>#DIV/0!</v>
      </c>
      <c r="D40" s="214" t="e">
        <f>February!AI24</f>
        <v>#DIV/0!</v>
      </c>
      <c r="E40" s="214" t="e">
        <f>March!AI24</f>
        <v>#DIV/0!</v>
      </c>
      <c r="F40" s="214" t="e">
        <f>April!AI24</f>
        <v>#DIV/0!</v>
      </c>
      <c r="G40" s="213" t="e">
        <f>May!AI24</f>
        <v>#DIV/0!</v>
      </c>
      <c r="H40" s="214" t="e">
        <f>June!AI24</f>
        <v>#DIV/0!</v>
      </c>
      <c r="I40" s="214" t="e">
        <f>July!AI24</f>
        <v>#DIV/0!</v>
      </c>
      <c r="J40" s="214" t="e">
        <f>August!AI24</f>
        <v>#DIV/0!</v>
      </c>
      <c r="K40" s="213" t="e">
        <f>September!AI24</f>
        <v>#DIV/0!</v>
      </c>
      <c r="L40" s="214" t="e">
        <f>October!AI24</f>
        <v>#DIV/0!</v>
      </c>
      <c r="M40" s="214" t="e">
        <f>November!AI24</f>
        <v>#DIV/0!</v>
      </c>
      <c r="N40" s="214" t="e">
        <f>December!AI24</f>
        <v>#DIV/0!</v>
      </c>
      <c r="O40" s="243" t="e">
        <f t="shared" si="7"/>
        <v>#DIV/0!</v>
      </c>
      <c r="P40" s="215" t="e">
        <f t="shared" si="8"/>
        <v>#DIV/0!</v>
      </c>
    </row>
    <row r="41" spans="2:16" x14ac:dyDescent="0.25">
      <c r="B41" s="275" t="str">
        <f>'Start Data'!A48</f>
        <v>WP 11</v>
      </c>
      <c r="C41" s="213" t="e">
        <f>January!AI25</f>
        <v>#DIV/0!</v>
      </c>
      <c r="D41" s="214" t="e">
        <f>February!AI25</f>
        <v>#DIV/0!</v>
      </c>
      <c r="E41" s="214" t="e">
        <f>March!AI25</f>
        <v>#DIV/0!</v>
      </c>
      <c r="F41" s="214" t="e">
        <f>April!AI25</f>
        <v>#DIV/0!</v>
      </c>
      <c r="G41" s="213" t="e">
        <f>May!AI25</f>
        <v>#DIV/0!</v>
      </c>
      <c r="H41" s="214" t="e">
        <f>June!AI25</f>
        <v>#DIV/0!</v>
      </c>
      <c r="I41" s="214" t="e">
        <f>July!AI25</f>
        <v>#DIV/0!</v>
      </c>
      <c r="J41" s="214" t="e">
        <f>August!AI25</f>
        <v>#DIV/0!</v>
      </c>
      <c r="K41" s="213" t="e">
        <f>September!AI25</f>
        <v>#DIV/0!</v>
      </c>
      <c r="L41" s="214" t="e">
        <f>October!AI25</f>
        <v>#DIV/0!</v>
      </c>
      <c r="M41" s="214" t="e">
        <f>November!AI25</f>
        <v>#DIV/0!</v>
      </c>
      <c r="N41" s="214" t="e">
        <f>December!AI25</f>
        <v>#DIV/0!</v>
      </c>
      <c r="O41" s="243" t="e">
        <f t="shared" si="7"/>
        <v>#DIV/0!</v>
      </c>
      <c r="P41" s="215" t="e">
        <f t="shared" si="8"/>
        <v>#DIV/0!</v>
      </c>
    </row>
    <row r="42" spans="2:16" x14ac:dyDescent="0.25">
      <c r="B42" s="275" t="str">
        <f>'Start Data'!A49</f>
        <v>WP 12</v>
      </c>
      <c r="C42" s="213" t="e">
        <f>January!AI26</f>
        <v>#DIV/0!</v>
      </c>
      <c r="D42" s="214" t="e">
        <f>February!AI26</f>
        <v>#DIV/0!</v>
      </c>
      <c r="E42" s="214" t="e">
        <f>March!AI26</f>
        <v>#DIV/0!</v>
      </c>
      <c r="F42" s="214" t="e">
        <f>April!AI26</f>
        <v>#DIV/0!</v>
      </c>
      <c r="G42" s="213" t="e">
        <f>May!AI26</f>
        <v>#DIV/0!</v>
      </c>
      <c r="H42" s="214" t="e">
        <f>June!AI26</f>
        <v>#DIV/0!</v>
      </c>
      <c r="I42" s="214" t="e">
        <f>July!AI26</f>
        <v>#DIV/0!</v>
      </c>
      <c r="J42" s="214" t="e">
        <f>August!AI26</f>
        <v>#DIV/0!</v>
      </c>
      <c r="K42" s="213" t="e">
        <f>September!AI26</f>
        <v>#DIV/0!</v>
      </c>
      <c r="L42" s="214" t="e">
        <f>October!AI26</f>
        <v>#DIV/0!</v>
      </c>
      <c r="M42" s="214" t="e">
        <f>November!AI26</f>
        <v>#DIV/0!</v>
      </c>
      <c r="N42" s="214" t="e">
        <f>December!AI26</f>
        <v>#DIV/0!</v>
      </c>
      <c r="O42" s="243" t="e">
        <f t="shared" si="7"/>
        <v>#DIV/0!</v>
      </c>
      <c r="P42" s="215" t="e">
        <f t="shared" si="8"/>
        <v>#DIV/0!</v>
      </c>
    </row>
    <row r="43" spans="2:16" x14ac:dyDescent="0.25">
      <c r="B43" s="275" t="str">
        <f>'Start Data'!A50</f>
        <v>WP 13</v>
      </c>
      <c r="C43" s="213" t="e">
        <f>January!AI27</f>
        <v>#DIV/0!</v>
      </c>
      <c r="D43" s="214" t="e">
        <f>February!AI27</f>
        <v>#DIV/0!</v>
      </c>
      <c r="E43" s="214" t="e">
        <f>March!AI27</f>
        <v>#DIV/0!</v>
      </c>
      <c r="F43" s="214" t="e">
        <f>April!AI27</f>
        <v>#DIV/0!</v>
      </c>
      <c r="G43" s="213" t="e">
        <f>May!AI27</f>
        <v>#DIV/0!</v>
      </c>
      <c r="H43" s="214" t="e">
        <f>June!AI27</f>
        <v>#DIV/0!</v>
      </c>
      <c r="I43" s="214" t="e">
        <f>July!AI27</f>
        <v>#DIV/0!</v>
      </c>
      <c r="J43" s="214" t="e">
        <f>August!AI27</f>
        <v>#DIV/0!</v>
      </c>
      <c r="K43" s="213" t="e">
        <f>September!AI27</f>
        <v>#DIV/0!</v>
      </c>
      <c r="L43" s="214" t="e">
        <f>October!AI27</f>
        <v>#DIV/0!</v>
      </c>
      <c r="M43" s="214" t="e">
        <f>November!AI27</f>
        <v>#DIV/0!</v>
      </c>
      <c r="N43" s="214" t="e">
        <f>December!AI27</f>
        <v>#DIV/0!</v>
      </c>
      <c r="O43" s="243" t="e">
        <f t="shared" si="7"/>
        <v>#DIV/0!</v>
      </c>
      <c r="P43" s="215" t="e">
        <f t="shared" si="8"/>
        <v>#DIV/0!</v>
      </c>
    </row>
    <row r="44" spans="2:16" x14ac:dyDescent="0.25">
      <c r="B44" s="275" t="str">
        <f>'Start Data'!A51</f>
        <v>WP 14</v>
      </c>
      <c r="C44" s="213" t="e">
        <f>January!AI28</f>
        <v>#DIV/0!</v>
      </c>
      <c r="D44" s="214" t="e">
        <f>February!AI28</f>
        <v>#DIV/0!</v>
      </c>
      <c r="E44" s="214" t="e">
        <f>March!AI28</f>
        <v>#DIV/0!</v>
      </c>
      <c r="F44" s="214" t="e">
        <f>April!AI28</f>
        <v>#DIV/0!</v>
      </c>
      <c r="G44" s="213" t="e">
        <f>May!AI28</f>
        <v>#DIV/0!</v>
      </c>
      <c r="H44" s="214" t="e">
        <f>June!AI28</f>
        <v>#DIV/0!</v>
      </c>
      <c r="I44" s="214" t="e">
        <f>July!AI28</f>
        <v>#DIV/0!</v>
      </c>
      <c r="J44" s="214" t="e">
        <f>August!AI28</f>
        <v>#DIV/0!</v>
      </c>
      <c r="K44" s="213" t="e">
        <f>September!AI28</f>
        <v>#DIV/0!</v>
      </c>
      <c r="L44" s="214" t="e">
        <f>October!AI28</f>
        <v>#DIV/0!</v>
      </c>
      <c r="M44" s="214" t="e">
        <f>November!AI28</f>
        <v>#DIV/0!</v>
      </c>
      <c r="N44" s="214" t="e">
        <f>December!AI28</f>
        <v>#DIV/0!</v>
      </c>
      <c r="O44" s="243" t="e">
        <f t="shared" si="7"/>
        <v>#DIV/0!</v>
      </c>
      <c r="P44" s="215" t="e">
        <f t="shared" si="8"/>
        <v>#DIV/0!</v>
      </c>
    </row>
    <row r="45" spans="2:16" x14ac:dyDescent="0.25">
      <c r="B45" s="275" t="str">
        <f>'Start Data'!A52</f>
        <v>WP 15</v>
      </c>
      <c r="C45" s="213" t="e">
        <f>January!AI29</f>
        <v>#DIV/0!</v>
      </c>
      <c r="D45" s="214" t="e">
        <f>February!AI29</f>
        <v>#DIV/0!</v>
      </c>
      <c r="E45" s="214" t="e">
        <f>March!AI29</f>
        <v>#DIV/0!</v>
      </c>
      <c r="F45" s="214" t="e">
        <f>April!AI29</f>
        <v>#DIV/0!</v>
      </c>
      <c r="G45" s="213" t="e">
        <f>May!AI29</f>
        <v>#DIV/0!</v>
      </c>
      <c r="H45" s="214" t="e">
        <f>June!AI29</f>
        <v>#DIV/0!</v>
      </c>
      <c r="I45" s="214" t="e">
        <f>July!AI29</f>
        <v>#DIV/0!</v>
      </c>
      <c r="J45" s="214" t="e">
        <f>August!AI29</f>
        <v>#DIV/0!</v>
      </c>
      <c r="K45" s="213" t="e">
        <f>September!AI29</f>
        <v>#DIV/0!</v>
      </c>
      <c r="L45" s="214" t="e">
        <f>October!AI29</f>
        <v>#DIV/0!</v>
      </c>
      <c r="M45" s="214" t="e">
        <f>November!AI29</f>
        <v>#DIV/0!</v>
      </c>
      <c r="N45" s="214" t="e">
        <f>December!AI29</f>
        <v>#DIV/0!</v>
      </c>
      <c r="O45" s="243" t="e">
        <f t="shared" si="7"/>
        <v>#DIV/0!</v>
      </c>
      <c r="P45" s="215" t="e">
        <f t="shared" si="8"/>
        <v>#DIV/0!</v>
      </c>
    </row>
    <row r="46" spans="2:16" x14ac:dyDescent="0.25">
      <c r="B46" s="216" t="s">
        <v>102</v>
      </c>
      <c r="C46" s="217" t="e">
        <f>SUM(C31:C45)</f>
        <v>#DIV/0!</v>
      </c>
      <c r="D46" s="217" t="e">
        <f t="shared" ref="D46:O46" si="9">SUM(D31:D45)</f>
        <v>#DIV/0!</v>
      </c>
      <c r="E46" s="217" t="e">
        <f>March!AI30</f>
        <v>#DIV/0!</v>
      </c>
      <c r="F46" s="217" t="e">
        <f>April!AI30</f>
        <v>#DIV/0!</v>
      </c>
      <c r="G46" s="218" t="e">
        <f>May!AI30</f>
        <v>#DIV/0!</v>
      </c>
      <c r="H46" s="217" t="e">
        <f>June!AI30</f>
        <v>#DIV/0!</v>
      </c>
      <c r="I46" s="217" t="e">
        <f t="shared" si="9"/>
        <v>#DIV/0!</v>
      </c>
      <c r="J46" s="217" t="e">
        <f t="shared" si="9"/>
        <v>#DIV/0!</v>
      </c>
      <c r="K46" s="217" t="e">
        <f t="shared" si="9"/>
        <v>#DIV/0!</v>
      </c>
      <c r="L46" s="217" t="e">
        <f t="shared" si="9"/>
        <v>#DIV/0!</v>
      </c>
      <c r="M46" s="217" t="e">
        <f t="shared" si="9"/>
        <v>#DIV/0!</v>
      </c>
      <c r="N46" s="217" t="e">
        <f t="shared" si="9"/>
        <v>#DIV/0!</v>
      </c>
      <c r="O46" s="243" t="e">
        <f t="shared" si="9"/>
        <v>#DIV/0!</v>
      </c>
      <c r="P46" s="215" t="e">
        <f t="shared" si="8"/>
        <v>#DIV/0!</v>
      </c>
    </row>
    <row r="47" spans="2:16" x14ac:dyDescent="0.25">
      <c r="B47" s="193"/>
      <c r="C47" s="240"/>
      <c r="D47" s="240"/>
      <c r="E47" s="240"/>
      <c r="F47" s="240"/>
      <c r="G47" s="240"/>
      <c r="H47" s="240"/>
      <c r="I47" s="240"/>
      <c r="J47" s="240"/>
      <c r="K47" s="240"/>
      <c r="L47" s="240"/>
      <c r="M47" s="240"/>
      <c r="N47" s="240"/>
      <c r="O47" s="244" t="e">
        <f>SUM(C46:N46)</f>
        <v>#DIV/0!</v>
      </c>
      <c r="P47" s="227" t="e">
        <f>SUM(C46:N46)/$E$11</f>
        <v>#DIV/0!</v>
      </c>
    </row>
    <row r="48" spans="2:16" ht="15.75" thickBot="1" x14ac:dyDescent="0.3">
      <c r="B48" s="219"/>
      <c r="C48" s="190"/>
      <c r="D48" s="190"/>
      <c r="E48" s="190"/>
      <c r="F48" s="190"/>
      <c r="G48" s="190"/>
      <c r="H48" s="190"/>
      <c r="I48" s="190"/>
      <c r="J48" s="190"/>
      <c r="K48" s="190"/>
      <c r="L48" s="190"/>
      <c r="M48" s="190"/>
      <c r="N48" s="190"/>
      <c r="O48" s="190"/>
      <c r="P48" s="220"/>
    </row>
  </sheetData>
  <sheetProtection algorithmName="SHA-512" hashValue="xEuVY3bnR+SSMIx/7acxjpNQFetB15kbXWUOIJ2a/lKhPMkmU0KcqJvQHHzGDkzpRzmYdfAdA9fJ0/kItuADEg==" saltValue="xbOkSRmQXM6aYpUiSYZQQQ==" spinCount="100000" sheet="1" objects="1" scenarios="1"/>
  <mergeCells count="17">
    <mergeCell ref="N6:O6"/>
    <mergeCell ref="B5:D5"/>
    <mergeCell ref="B6:D6"/>
    <mergeCell ref="E5:F5"/>
    <mergeCell ref="E6:F6"/>
    <mergeCell ref="B4:D4"/>
    <mergeCell ref="B7:D7"/>
    <mergeCell ref="E4:F4"/>
    <mergeCell ref="E7:F7"/>
    <mergeCell ref="K12:M12"/>
    <mergeCell ref="L6:M6"/>
    <mergeCell ref="E12:G12"/>
    <mergeCell ref="H12:J12"/>
    <mergeCell ref="B8:D8"/>
    <mergeCell ref="B9:D9"/>
    <mergeCell ref="E8:F8"/>
    <mergeCell ref="E9:F9"/>
  </mergeCells>
  <pageMargins left="0.7" right="0.7" top="0.78740157499999996" bottom="0.78740157499999996" header="0.3" footer="0.3"/>
  <pageSetup paperSize="9" scale="5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S31"/>
  <sheetViews>
    <sheetView workbookViewId="0">
      <selection activeCell="H8" sqref="H8"/>
    </sheetView>
  </sheetViews>
  <sheetFormatPr baseColWidth="10" defaultColWidth="11.28515625" defaultRowHeight="14.25" x14ac:dyDescent="0.2"/>
  <cols>
    <col min="1" max="1" width="26.7109375" style="1" customWidth="1"/>
    <col min="2" max="2" width="14.28515625" style="1" customWidth="1"/>
    <col min="3" max="3" width="11.28515625" style="1"/>
    <col min="4" max="4" width="14.28515625" style="1" customWidth="1"/>
    <col min="5" max="18" width="11.28515625" style="1"/>
    <col min="19" max="19" width="22.28515625" style="1" customWidth="1"/>
    <col min="20" max="16384" width="11.28515625" style="1"/>
  </cols>
  <sheetData>
    <row r="1" spans="1:19" x14ac:dyDescent="0.2">
      <c r="C1" s="1" t="s">
        <v>39</v>
      </c>
      <c r="D1" s="1">
        <f>Jahresübersicht!D2</f>
        <v>0</v>
      </c>
    </row>
    <row r="2" spans="1:19" ht="27" customHeight="1" x14ac:dyDescent="0.2">
      <c r="A2" s="2" t="s">
        <v>40</v>
      </c>
      <c r="B2" s="3" t="s">
        <v>41</v>
      </c>
      <c r="C2" s="3" t="s">
        <v>42</v>
      </c>
      <c r="D2" s="3" t="s">
        <v>43</v>
      </c>
      <c r="E2" s="3" t="s">
        <v>44</v>
      </c>
      <c r="F2" s="3" t="s">
        <v>45</v>
      </c>
      <c r="G2" s="3" t="s">
        <v>46</v>
      </c>
      <c r="H2" s="3" t="s">
        <v>47</v>
      </c>
      <c r="I2" s="3" t="s">
        <v>48</v>
      </c>
      <c r="J2" s="3" t="s">
        <v>49</v>
      </c>
      <c r="K2" s="3" t="s">
        <v>50</v>
      </c>
      <c r="L2" s="3" t="s">
        <v>51</v>
      </c>
      <c r="M2" s="3" t="s">
        <v>52</v>
      </c>
      <c r="N2" s="3" t="s">
        <v>53</v>
      </c>
      <c r="O2" s="3" t="s">
        <v>54</v>
      </c>
      <c r="P2" s="3" t="s">
        <v>2</v>
      </c>
      <c r="Q2" s="3" t="s">
        <v>55</v>
      </c>
    </row>
    <row r="3" spans="1:19" ht="17.100000000000001" customHeight="1" x14ac:dyDescent="0.2">
      <c r="A3" s="4" t="s">
        <v>56</v>
      </c>
      <c r="B3" s="5">
        <f>B4-2</f>
        <v>55</v>
      </c>
      <c r="C3" s="5">
        <f>C4-2</f>
        <v>55</v>
      </c>
      <c r="D3" s="5">
        <f t="shared" ref="D3:Q3" si="0">D4-2</f>
        <v>55</v>
      </c>
      <c r="E3" s="5">
        <f t="shared" si="0"/>
        <v>55</v>
      </c>
      <c r="F3" s="5">
        <f t="shared" si="0"/>
        <v>55</v>
      </c>
      <c r="G3" s="5">
        <f t="shared" si="0"/>
        <v>55</v>
      </c>
      <c r="H3" s="5">
        <f t="shared" si="0"/>
        <v>55</v>
      </c>
      <c r="I3" s="5">
        <f t="shared" si="0"/>
        <v>55</v>
      </c>
      <c r="J3" s="5">
        <f t="shared" si="0"/>
        <v>55</v>
      </c>
      <c r="K3" s="5">
        <f t="shared" si="0"/>
        <v>55</v>
      </c>
      <c r="L3" s="5">
        <f t="shared" si="0"/>
        <v>55</v>
      </c>
      <c r="M3" s="5">
        <f t="shared" si="0"/>
        <v>55</v>
      </c>
      <c r="N3" s="5">
        <f t="shared" si="0"/>
        <v>55</v>
      </c>
      <c r="O3" s="5">
        <f t="shared" si="0"/>
        <v>55</v>
      </c>
      <c r="P3" s="5">
        <f t="shared" si="0"/>
        <v>55</v>
      </c>
      <c r="Q3" s="5">
        <f t="shared" si="0"/>
        <v>55</v>
      </c>
      <c r="S3" s="3" t="s">
        <v>41</v>
      </c>
    </row>
    <row r="4" spans="1:19" ht="17.100000000000001" customHeight="1" x14ac:dyDescent="0.2">
      <c r="A4" s="6" t="s">
        <v>57</v>
      </c>
      <c r="B4" s="5">
        <f>7*ROUND((4&amp;-$D$1)/7+MOD(19*MOD($D$1,19)-7,30)*0.14,)-6</f>
        <v>57</v>
      </c>
      <c r="C4" s="5">
        <f>7*ROUND((4&amp;-$D$1)/7+MOD(19*MOD($D$1,19)-7,30)*0.14,)-6</f>
        <v>57</v>
      </c>
      <c r="D4" s="5">
        <f t="shared" ref="D4:Q4" si="1">7*ROUND((4&amp;-$D$1)/7+MOD(19*MOD($D$1,19)-7,30)*0.14,)-6</f>
        <v>57</v>
      </c>
      <c r="E4" s="5">
        <f t="shared" si="1"/>
        <v>57</v>
      </c>
      <c r="F4" s="5">
        <f t="shared" si="1"/>
        <v>57</v>
      </c>
      <c r="G4" s="5">
        <f t="shared" si="1"/>
        <v>57</v>
      </c>
      <c r="H4" s="5">
        <f t="shared" si="1"/>
        <v>57</v>
      </c>
      <c r="I4" s="5">
        <f t="shared" si="1"/>
        <v>57</v>
      </c>
      <c r="J4" s="5">
        <f t="shared" si="1"/>
        <v>57</v>
      </c>
      <c r="K4" s="5">
        <f t="shared" si="1"/>
        <v>57</v>
      </c>
      <c r="L4" s="5">
        <f t="shared" si="1"/>
        <v>57</v>
      </c>
      <c r="M4" s="5">
        <f t="shared" si="1"/>
        <v>57</v>
      </c>
      <c r="N4" s="5">
        <f t="shared" si="1"/>
        <v>57</v>
      </c>
      <c r="O4" s="5">
        <f t="shared" si="1"/>
        <v>57</v>
      </c>
      <c r="P4" s="5">
        <f t="shared" si="1"/>
        <v>57</v>
      </c>
      <c r="Q4" s="5">
        <f t="shared" si="1"/>
        <v>57</v>
      </c>
      <c r="S4" s="3" t="s">
        <v>42</v>
      </c>
    </row>
    <row r="5" spans="1:19" ht="17.100000000000001" customHeight="1" x14ac:dyDescent="0.2">
      <c r="A5" s="4" t="s">
        <v>58</v>
      </c>
      <c r="B5" s="5">
        <f>B4+1</f>
        <v>58</v>
      </c>
      <c r="C5" s="5">
        <f>C4+1</f>
        <v>58</v>
      </c>
      <c r="D5" s="5">
        <f t="shared" ref="D5:Q5" si="2">D4+1</f>
        <v>58</v>
      </c>
      <c r="E5" s="5">
        <f t="shared" si="2"/>
        <v>58</v>
      </c>
      <c r="F5" s="5">
        <f t="shared" si="2"/>
        <v>58</v>
      </c>
      <c r="G5" s="5">
        <f t="shared" si="2"/>
        <v>58</v>
      </c>
      <c r="H5" s="5">
        <f t="shared" si="2"/>
        <v>58</v>
      </c>
      <c r="I5" s="5">
        <f t="shared" si="2"/>
        <v>58</v>
      </c>
      <c r="J5" s="5">
        <f t="shared" si="2"/>
        <v>58</v>
      </c>
      <c r="K5" s="5">
        <f t="shared" si="2"/>
        <v>58</v>
      </c>
      <c r="L5" s="5">
        <f t="shared" si="2"/>
        <v>58</v>
      </c>
      <c r="M5" s="5">
        <f t="shared" si="2"/>
        <v>58</v>
      </c>
      <c r="N5" s="5">
        <f t="shared" si="2"/>
        <v>58</v>
      </c>
      <c r="O5" s="5">
        <f t="shared" si="2"/>
        <v>58</v>
      </c>
      <c r="P5" s="5">
        <f t="shared" si="2"/>
        <v>58</v>
      </c>
      <c r="Q5" s="5">
        <f t="shared" si="2"/>
        <v>58</v>
      </c>
      <c r="S5" s="3" t="s">
        <v>43</v>
      </c>
    </row>
    <row r="6" spans="1:19" ht="17.100000000000001" customHeight="1" x14ac:dyDescent="0.2">
      <c r="A6" s="4" t="s">
        <v>59</v>
      </c>
      <c r="B6" s="5">
        <f>B4+39</f>
        <v>96</v>
      </c>
      <c r="C6" s="5">
        <f>C4+39</f>
        <v>96</v>
      </c>
      <c r="D6" s="5">
        <f t="shared" ref="D6:Q6" si="3">D4+39</f>
        <v>96</v>
      </c>
      <c r="E6" s="5">
        <f t="shared" si="3"/>
        <v>96</v>
      </c>
      <c r="F6" s="5">
        <f t="shared" si="3"/>
        <v>96</v>
      </c>
      <c r="G6" s="5">
        <f t="shared" si="3"/>
        <v>96</v>
      </c>
      <c r="H6" s="5">
        <f t="shared" si="3"/>
        <v>96</v>
      </c>
      <c r="I6" s="5">
        <f t="shared" si="3"/>
        <v>96</v>
      </c>
      <c r="J6" s="5">
        <f t="shared" si="3"/>
        <v>96</v>
      </c>
      <c r="K6" s="5">
        <f t="shared" si="3"/>
        <v>96</v>
      </c>
      <c r="L6" s="5">
        <f t="shared" si="3"/>
        <v>96</v>
      </c>
      <c r="M6" s="5">
        <f t="shared" si="3"/>
        <v>96</v>
      </c>
      <c r="N6" s="5">
        <f t="shared" si="3"/>
        <v>96</v>
      </c>
      <c r="O6" s="5">
        <f t="shared" si="3"/>
        <v>96</v>
      </c>
      <c r="P6" s="5">
        <f t="shared" si="3"/>
        <v>96</v>
      </c>
      <c r="Q6" s="5">
        <f t="shared" si="3"/>
        <v>96</v>
      </c>
      <c r="S6" s="3" t="s">
        <v>44</v>
      </c>
    </row>
    <row r="7" spans="1:19" ht="17.100000000000001" customHeight="1" x14ac:dyDescent="0.2">
      <c r="A7" s="4" t="s">
        <v>60</v>
      </c>
      <c r="B7" s="5">
        <f>B4+50</f>
        <v>107</v>
      </c>
      <c r="C7" s="5">
        <f>C4+50</f>
        <v>107</v>
      </c>
      <c r="D7" s="5">
        <f t="shared" ref="D7:Q7" si="4">D4+50</f>
        <v>107</v>
      </c>
      <c r="E7" s="5">
        <f t="shared" si="4"/>
        <v>107</v>
      </c>
      <c r="F7" s="5">
        <f t="shared" si="4"/>
        <v>107</v>
      </c>
      <c r="G7" s="5">
        <f t="shared" si="4"/>
        <v>107</v>
      </c>
      <c r="H7" s="5">
        <f t="shared" si="4"/>
        <v>107</v>
      </c>
      <c r="I7" s="5">
        <f t="shared" si="4"/>
        <v>107</v>
      </c>
      <c r="J7" s="5">
        <f t="shared" si="4"/>
        <v>107</v>
      </c>
      <c r="K7" s="5">
        <f t="shared" si="4"/>
        <v>107</v>
      </c>
      <c r="L7" s="5">
        <f t="shared" si="4"/>
        <v>107</v>
      </c>
      <c r="M7" s="5">
        <f t="shared" si="4"/>
        <v>107</v>
      </c>
      <c r="N7" s="5">
        <f t="shared" si="4"/>
        <v>107</v>
      </c>
      <c r="O7" s="5">
        <f t="shared" si="4"/>
        <v>107</v>
      </c>
      <c r="P7" s="5">
        <f t="shared" si="4"/>
        <v>107</v>
      </c>
      <c r="Q7" s="5">
        <f t="shared" si="4"/>
        <v>107</v>
      </c>
      <c r="S7" s="3" t="s">
        <v>45</v>
      </c>
    </row>
    <row r="8" spans="1:19" ht="17.100000000000001" customHeight="1" x14ac:dyDescent="0.2">
      <c r="A8" s="7" t="s">
        <v>61</v>
      </c>
      <c r="B8" s="5">
        <f>DATE($D$1,10,3)</f>
        <v>277</v>
      </c>
      <c r="C8" s="5">
        <f>DATE($D$1,10,3)</f>
        <v>277</v>
      </c>
      <c r="D8" s="5">
        <f t="shared" ref="D8:Q8" si="5">DATE($D$1,10,3)</f>
        <v>277</v>
      </c>
      <c r="E8" s="5">
        <f t="shared" si="5"/>
        <v>277</v>
      </c>
      <c r="F8" s="5">
        <f t="shared" si="5"/>
        <v>277</v>
      </c>
      <c r="G8" s="5">
        <f t="shared" si="5"/>
        <v>277</v>
      </c>
      <c r="H8" s="5">
        <f t="shared" si="5"/>
        <v>277</v>
      </c>
      <c r="I8" s="5">
        <f t="shared" si="5"/>
        <v>277</v>
      </c>
      <c r="J8" s="5">
        <f t="shared" si="5"/>
        <v>277</v>
      </c>
      <c r="K8" s="5">
        <f t="shared" si="5"/>
        <v>277</v>
      </c>
      <c r="L8" s="5">
        <f t="shared" si="5"/>
        <v>277</v>
      </c>
      <c r="M8" s="5">
        <f t="shared" si="5"/>
        <v>277</v>
      </c>
      <c r="N8" s="5">
        <f t="shared" si="5"/>
        <v>277</v>
      </c>
      <c r="O8" s="5">
        <f t="shared" si="5"/>
        <v>277</v>
      </c>
      <c r="P8" s="5">
        <f t="shared" si="5"/>
        <v>277</v>
      </c>
      <c r="Q8" s="5">
        <f t="shared" si="5"/>
        <v>277</v>
      </c>
      <c r="S8" s="3" t="s">
        <v>46</v>
      </c>
    </row>
    <row r="9" spans="1:19" ht="17.100000000000001" customHeight="1" x14ac:dyDescent="0.2">
      <c r="A9" s="7" t="s">
        <v>62</v>
      </c>
      <c r="B9" s="5">
        <f>DATE($D$1,1,1)</f>
        <v>1</v>
      </c>
      <c r="C9" s="5">
        <f>DATE($D$1,1,1)</f>
        <v>1</v>
      </c>
      <c r="D9" s="5">
        <f t="shared" ref="D9:Q9" si="6">DATE($D$1,1,1)</f>
        <v>1</v>
      </c>
      <c r="E9" s="5">
        <f t="shared" si="6"/>
        <v>1</v>
      </c>
      <c r="F9" s="5">
        <f t="shared" si="6"/>
        <v>1</v>
      </c>
      <c r="G9" s="5">
        <f t="shared" si="6"/>
        <v>1</v>
      </c>
      <c r="H9" s="5">
        <f t="shared" si="6"/>
        <v>1</v>
      </c>
      <c r="I9" s="5">
        <f t="shared" si="6"/>
        <v>1</v>
      </c>
      <c r="J9" s="5">
        <f t="shared" si="6"/>
        <v>1</v>
      </c>
      <c r="K9" s="5">
        <f t="shared" si="6"/>
        <v>1</v>
      </c>
      <c r="L9" s="5">
        <f t="shared" si="6"/>
        <v>1</v>
      </c>
      <c r="M9" s="5">
        <f t="shared" si="6"/>
        <v>1</v>
      </c>
      <c r="N9" s="5">
        <f t="shared" si="6"/>
        <v>1</v>
      </c>
      <c r="O9" s="5">
        <f t="shared" si="6"/>
        <v>1</v>
      </c>
      <c r="P9" s="5">
        <f t="shared" si="6"/>
        <v>1</v>
      </c>
      <c r="Q9" s="5">
        <f t="shared" si="6"/>
        <v>1</v>
      </c>
      <c r="S9" s="3" t="s">
        <v>47</v>
      </c>
    </row>
    <row r="10" spans="1:19" ht="17.100000000000001" customHeight="1" x14ac:dyDescent="0.2">
      <c r="A10" s="7" t="s">
        <v>63</v>
      </c>
      <c r="B10" s="5">
        <f>DATE($D$1,5,1)</f>
        <v>122</v>
      </c>
      <c r="C10" s="5">
        <f>DATE($D$1,5,1)</f>
        <v>122</v>
      </c>
      <c r="D10" s="5">
        <f t="shared" ref="D10:Q10" si="7">DATE($D$1,5,1)</f>
        <v>122</v>
      </c>
      <c r="E10" s="5">
        <f t="shared" si="7"/>
        <v>122</v>
      </c>
      <c r="F10" s="5">
        <f t="shared" si="7"/>
        <v>122</v>
      </c>
      <c r="G10" s="5">
        <f t="shared" si="7"/>
        <v>122</v>
      </c>
      <c r="H10" s="5">
        <f t="shared" si="7"/>
        <v>122</v>
      </c>
      <c r="I10" s="5">
        <f t="shared" si="7"/>
        <v>122</v>
      </c>
      <c r="J10" s="5">
        <f t="shared" si="7"/>
        <v>122</v>
      </c>
      <c r="K10" s="5">
        <f t="shared" si="7"/>
        <v>122</v>
      </c>
      <c r="L10" s="5">
        <f t="shared" si="7"/>
        <v>122</v>
      </c>
      <c r="M10" s="5">
        <f t="shared" si="7"/>
        <v>122</v>
      </c>
      <c r="N10" s="5">
        <f t="shared" si="7"/>
        <v>122</v>
      </c>
      <c r="O10" s="5">
        <f t="shared" si="7"/>
        <v>122</v>
      </c>
      <c r="P10" s="5">
        <f t="shared" si="7"/>
        <v>122</v>
      </c>
      <c r="Q10" s="5">
        <f t="shared" si="7"/>
        <v>122</v>
      </c>
      <c r="S10" s="3" t="s">
        <v>48</v>
      </c>
    </row>
    <row r="11" spans="1:19" ht="17.100000000000001" customHeight="1" x14ac:dyDescent="0.2">
      <c r="A11" s="7" t="s">
        <v>64</v>
      </c>
      <c r="B11" s="5">
        <f>DATE($D$1,12,24)</f>
        <v>359</v>
      </c>
      <c r="C11" s="5">
        <f>DATE($D$1,12,24)</f>
        <v>359</v>
      </c>
      <c r="D11" s="5">
        <f t="shared" ref="D11:Q11" si="8">DATE($D$1,12,24)</f>
        <v>359</v>
      </c>
      <c r="E11" s="5">
        <f t="shared" si="8"/>
        <v>359</v>
      </c>
      <c r="F11" s="5">
        <f t="shared" si="8"/>
        <v>359</v>
      </c>
      <c r="G11" s="5">
        <f t="shared" si="8"/>
        <v>359</v>
      </c>
      <c r="H11" s="5">
        <f t="shared" si="8"/>
        <v>359</v>
      </c>
      <c r="I11" s="5">
        <f t="shared" si="8"/>
        <v>359</v>
      </c>
      <c r="J11" s="5">
        <f t="shared" si="8"/>
        <v>359</v>
      </c>
      <c r="K11" s="5">
        <f t="shared" si="8"/>
        <v>359</v>
      </c>
      <c r="L11" s="5">
        <f t="shared" si="8"/>
        <v>359</v>
      </c>
      <c r="M11" s="5">
        <f t="shared" si="8"/>
        <v>359</v>
      </c>
      <c r="N11" s="5">
        <f t="shared" si="8"/>
        <v>359</v>
      </c>
      <c r="O11" s="5">
        <f t="shared" si="8"/>
        <v>359</v>
      </c>
      <c r="P11" s="5">
        <f t="shared" si="8"/>
        <v>359</v>
      </c>
      <c r="Q11" s="5">
        <f t="shared" si="8"/>
        <v>359</v>
      </c>
      <c r="S11" s="3" t="s">
        <v>49</v>
      </c>
    </row>
    <row r="12" spans="1:19" ht="17.100000000000001" customHeight="1" x14ac:dyDescent="0.2">
      <c r="A12" s="7" t="s">
        <v>65</v>
      </c>
      <c r="B12" s="5">
        <f>DATE($D$1,12,25)</f>
        <v>360</v>
      </c>
      <c r="C12" s="5">
        <f>DATE($D$1,12,25)</f>
        <v>360</v>
      </c>
      <c r="D12" s="5">
        <f t="shared" ref="D12:Q12" si="9">DATE($D$1,12,25)</f>
        <v>360</v>
      </c>
      <c r="E12" s="5">
        <f t="shared" si="9"/>
        <v>360</v>
      </c>
      <c r="F12" s="5">
        <f t="shared" si="9"/>
        <v>360</v>
      </c>
      <c r="G12" s="5">
        <f t="shared" si="9"/>
        <v>360</v>
      </c>
      <c r="H12" s="5">
        <f t="shared" si="9"/>
        <v>360</v>
      </c>
      <c r="I12" s="5">
        <f t="shared" si="9"/>
        <v>360</v>
      </c>
      <c r="J12" s="5">
        <f t="shared" si="9"/>
        <v>360</v>
      </c>
      <c r="K12" s="5">
        <f t="shared" si="9"/>
        <v>360</v>
      </c>
      <c r="L12" s="5">
        <f t="shared" si="9"/>
        <v>360</v>
      </c>
      <c r="M12" s="5">
        <f t="shared" si="9"/>
        <v>360</v>
      </c>
      <c r="N12" s="5">
        <f t="shared" si="9"/>
        <v>360</v>
      </c>
      <c r="O12" s="5">
        <f t="shared" si="9"/>
        <v>360</v>
      </c>
      <c r="P12" s="5">
        <f t="shared" si="9"/>
        <v>360</v>
      </c>
      <c r="Q12" s="5">
        <f t="shared" si="9"/>
        <v>360</v>
      </c>
      <c r="S12" s="3" t="s">
        <v>50</v>
      </c>
    </row>
    <row r="13" spans="1:19" ht="17.100000000000001" customHeight="1" x14ac:dyDescent="0.2">
      <c r="A13" s="7" t="s">
        <v>66</v>
      </c>
      <c r="B13" s="5">
        <f>DATE($D$1,12,26)</f>
        <v>361</v>
      </c>
      <c r="C13" s="5">
        <f>DATE($D$1,12,26)</f>
        <v>361</v>
      </c>
      <c r="D13" s="5">
        <f t="shared" ref="D13:Q13" si="10">DATE($D$1,12,26)</f>
        <v>361</v>
      </c>
      <c r="E13" s="5">
        <f t="shared" si="10"/>
        <v>361</v>
      </c>
      <c r="F13" s="5">
        <f t="shared" si="10"/>
        <v>361</v>
      </c>
      <c r="G13" s="5">
        <f t="shared" si="10"/>
        <v>361</v>
      </c>
      <c r="H13" s="5">
        <f t="shared" si="10"/>
        <v>361</v>
      </c>
      <c r="I13" s="5">
        <f t="shared" si="10"/>
        <v>361</v>
      </c>
      <c r="J13" s="5">
        <f t="shared" si="10"/>
        <v>361</v>
      </c>
      <c r="K13" s="5">
        <f t="shared" si="10"/>
        <v>361</v>
      </c>
      <c r="L13" s="5">
        <f t="shared" si="10"/>
        <v>361</v>
      </c>
      <c r="M13" s="5">
        <f t="shared" si="10"/>
        <v>361</v>
      </c>
      <c r="N13" s="5">
        <f t="shared" si="10"/>
        <v>361</v>
      </c>
      <c r="O13" s="5">
        <f t="shared" si="10"/>
        <v>361</v>
      </c>
      <c r="P13" s="5">
        <f t="shared" si="10"/>
        <v>361</v>
      </c>
      <c r="Q13" s="5">
        <f t="shared" si="10"/>
        <v>361</v>
      </c>
      <c r="S13" s="3" t="s">
        <v>51</v>
      </c>
    </row>
    <row r="14" spans="1:19" ht="17.100000000000001" customHeight="1" x14ac:dyDescent="0.2">
      <c r="A14" s="8" t="s">
        <v>67</v>
      </c>
      <c r="B14" s="5">
        <f>DATE($D$1,12,31)</f>
        <v>366</v>
      </c>
      <c r="C14" s="5">
        <f>DATE($D$1,12,31)</f>
        <v>366</v>
      </c>
      <c r="D14" s="5">
        <f t="shared" ref="D14:Q14" si="11">DATE($D$1,12,31)</f>
        <v>366</v>
      </c>
      <c r="E14" s="5">
        <f t="shared" si="11"/>
        <v>366</v>
      </c>
      <c r="F14" s="5">
        <f t="shared" si="11"/>
        <v>366</v>
      </c>
      <c r="G14" s="5">
        <f t="shared" si="11"/>
        <v>366</v>
      </c>
      <c r="H14" s="5">
        <f t="shared" si="11"/>
        <v>366</v>
      </c>
      <c r="I14" s="5">
        <f t="shared" si="11"/>
        <v>366</v>
      </c>
      <c r="J14" s="5">
        <f t="shared" si="11"/>
        <v>366</v>
      </c>
      <c r="K14" s="5">
        <f t="shared" si="11"/>
        <v>366</v>
      </c>
      <c r="L14" s="5">
        <f t="shared" si="11"/>
        <v>366</v>
      </c>
      <c r="M14" s="5">
        <f t="shared" si="11"/>
        <v>366</v>
      </c>
      <c r="N14" s="5">
        <f t="shared" si="11"/>
        <v>366</v>
      </c>
      <c r="O14" s="5">
        <f t="shared" si="11"/>
        <v>366</v>
      </c>
      <c r="P14" s="5">
        <f t="shared" si="11"/>
        <v>366</v>
      </c>
      <c r="Q14" s="5">
        <f t="shared" si="11"/>
        <v>366</v>
      </c>
      <c r="S14" s="3" t="s">
        <v>52</v>
      </c>
    </row>
    <row r="15" spans="1:19" ht="17.100000000000001" customHeight="1" x14ac:dyDescent="0.2">
      <c r="A15" s="7" t="s">
        <v>68</v>
      </c>
      <c r="B15" s="5">
        <f>DATE($D$1,10,31)</f>
        <v>305</v>
      </c>
      <c r="C15" s="5"/>
      <c r="D15" s="5"/>
      <c r="E15" s="5"/>
      <c r="F15" s="5">
        <f t="shared" ref="F15:Q15" si="12">DATE($D$1,10,31)</f>
        <v>305</v>
      </c>
      <c r="G15" s="5">
        <f t="shared" si="12"/>
        <v>305</v>
      </c>
      <c r="H15" s="5">
        <f t="shared" si="12"/>
        <v>305</v>
      </c>
      <c r="I15" s="5"/>
      <c r="J15" s="5">
        <f t="shared" si="12"/>
        <v>305</v>
      </c>
      <c r="K15" s="5">
        <f t="shared" si="12"/>
        <v>305</v>
      </c>
      <c r="L15" s="5"/>
      <c r="M15" s="5"/>
      <c r="N15" s="5"/>
      <c r="O15" s="5">
        <f t="shared" si="12"/>
        <v>305</v>
      </c>
      <c r="P15" s="5">
        <f t="shared" si="12"/>
        <v>305</v>
      </c>
      <c r="Q15" s="5">
        <f t="shared" si="12"/>
        <v>305</v>
      </c>
      <c r="S15" s="3" t="s">
        <v>53</v>
      </c>
    </row>
    <row r="16" spans="1:19" x14ac:dyDescent="0.2">
      <c r="A16" s="7" t="s">
        <v>69</v>
      </c>
      <c r="B16" s="9"/>
      <c r="C16" s="5">
        <f>DATE($D$1,1,6)</f>
        <v>6</v>
      </c>
      <c r="D16" s="5">
        <f>DATE($D$1,1,6)</f>
        <v>6</v>
      </c>
      <c r="E16" s="5"/>
      <c r="F16" s="5"/>
      <c r="G16" s="5"/>
      <c r="H16" s="5"/>
      <c r="I16" s="5"/>
      <c r="J16" s="5"/>
      <c r="K16" s="5"/>
      <c r="L16" s="5"/>
      <c r="M16" s="5"/>
      <c r="N16" s="5"/>
      <c r="O16" s="5"/>
      <c r="P16" s="5">
        <f>DATE($D$1,1,6)</f>
        <v>6</v>
      </c>
      <c r="Q16" s="9"/>
      <c r="S16" s="3" t="s">
        <v>54</v>
      </c>
    </row>
    <row r="17" spans="1:19" x14ac:dyDescent="0.2">
      <c r="A17" s="4" t="s">
        <v>70</v>
      </c>
      <c r="B17" s="9"/>
      <c r="C17" s="5">
        <f>7*ROUND((4&amp;-$D$1)/7+MOD(19*MOD($D$1,19)-7,30)*0.14,)-6+60</f>
        <v>117</v>
      </c>
      <c r="D17" s="5">
        <f>7*ROUND((4&amp;-$D$1)/7+MOD(19*MOD($D$1,19)-7,30)*0.14,)-6+60</f>
        <v>117</v>
      </c>
      <c r="E17" s="5"/>
      <c r="F17" s="5"/>
      <c r="G17" s="5"/>
      <c r="H17" s="5"/>
      <c r="I17" s="5">
        <f t="shared" ref="I17:N17" si="13">7*ROUND((4&amp;-$D$1)/7+MOD(19*MOD($D$1,19)-7,30)*0.14,)-6+60</f>
        <v>117</v>
      </c>
      <c r="J17" s="5"/>
      <c r="K17" s="5"/>
      <c r="L17" s="5">
        <f t="shared" si="13"/>
        <v>117</v>
      </c>
      <c r="M17" s="5">
        <f t="shared" si="13"/>
        <v>117</v>
      </c>
      <c r="N17" s="5">
        <f t="shared" si="13"/>
        <v>117</v>
      </c>
      <c r="O17" s="9"/>
      <c r="P17" s="9"/>
      <c r="Q17" s="9"/>
      <c r="S17" s="3" t="s">
        <v>2</v>
      </c>
    </row>
    <row r="18" spans="1:19" x14ac:dyDescent="0.2">
      <c r="A18" s="7" t="s">
        <v>71</v>
      </c>
      <c r="B18" s="10"/>
      <c r="C18" s="5"/>
      <c r="D18" s="5">
        <f>DATE($D$1,8,15)</f>
        <v>228</v>
      </c>
      <c r="E18" s="5"/>
      <c r="F18" s="5"/>
      <c r="G18" s="5"/>
      <c r="H18" s="5"/>
      <c r="I18" s="5"/>
      <c r="J18" s="5"/>
      <c r="K18" s="5"/>
      <c r="L18" s="5"/>
      <c r="M18" s="5"/>
      <c r="N18" s="5">
        <f>DATE($D$1,8,15)</f>
        <v>228</v>
      </c>
      <c r="O18" s="9"/>
      <c r="P18" s="9"/>
      <c r="Q18" s="9"/>
      <c r="S18" s="3" t="s">
        <v>55</v>
      </c>
    </row>
    <row r="19" spans="1:19" x14ac:dyDescent="0.2">
      <c r="A19" s="7" t="s">
        <v>72</v>
      </c>
      <c r="B19" s="9"/>
      <c r="C19" s="5">
        <f>DATE($D$1,11,1)</f>
        <v>306</v>
      </c>
      <c r="D19" s="5"/>
      <c r="E19" s="5"/>
      <c r="F19" s="5"/>
      <c r="G19" s="5"/>
      <c r="H19" s="5"/>
      <c r="I19" s="5"/>
      <c r="J19" s="5"/>
      <c r="K19" s="5"/>
      <c r="L19" s="5">
        <f t="shared" ref="L19:N19" si="14">DATE($D$1,11,1)</f>
        <v>306</v>
      </c>
      <c r="M19" s="5">
        <f t="shared" si="14"/>
        <v>306</v>
      </c>
      <c r="N19" s="5">
        <f t="shared" si="14"/>
        <v>306</v>
      </c>
      <c r="O19" s="9"/>
      <c r="P19" s="9"/>
      <c r="Q19" s="9"/>
    </row>
    <row r="20" spans="1:19" x14ac:dyDescent="0.2">
      <c r="A20" s="4" t="s">
        <v>73</v>
      </c>
      <c r="B20" s="9"/>
      <c r="C20" s="9"/>
      <c r="D20" s="9"/>
      <c r="E20" s="9"/>
      <c r="F20" s="9"/>
      <c r="G20" s="9"/>
      <c r="H20" s="9"/>
      <c r="I20" s="9"/>
      <c r="J20" s="9"/>
      <c r="K20" s="9"/>
      <c r="L20" s="9"/>
      <c r="M20" s="9"/>
      <c r="N20" s="9"/>
      <c r="O20" s="10">
        <f>DATE($D$1,12,25)-WEEKDAY(DATE($D$1,12,25),2)-32</f>
        <v>326</v>
      </c>
      <c r="P20" s="9"/>
      <c r="Q20" s="9"/>
    </row>
    <row r="21" spans="1:19" x14ac:dyDescent="0.2">
      <c r="A21" s="11" t="s">
        <v>74</v>
      </c>
      <c r="B21" s="9"/>
      <c r="C21" s="9"/>
      <c r="D21" s="9"/>
      <c r="E21" s="10">
        <f>DATE(D1,3,8)</f>
        <v>68</v>
      </c>
      <c r="F21" s="9"/>
      <c r="G21" s="9"/>
      <c r="H21" s="9"/>
      <c r="I21" s="9"/>
      <c r="J21" s="9"/>
      <c r="K21" s="9"/>
      <c r="L21" s="9"/>
      <c r="M21" s="9"/>
      <c r="N21" s="9"/>
      <c r="O21" s="9"/>
      <c r="P21" s="9"/>
      <c r="Q21" s="9"/>
    </row>
    <row r="22" spans="1:19" x14ac:dyDescent="0.2">
      <c r="E22" s="12"/>
    </row>
    <row r="23" spans="1:19" x14ac:dyDescent="0.2">
      <c r="E23" s="12"/>
    </row>
    <row r="24" spans="1:19" x14ac:dyDescent="0.2">
      <c r="A24" s="445" t="s">
        <v>75</v>
      </c>
      <c r="B24" s="445"/>
      <c r="E24" s="12"/>
    </row>
    <row r="25" spans="1:19" x14ac:dyDescent="0.2">
      <c r="A25" s="13"/>
      <c r="B25" s="14"/>
      <c r="E25" s="12"/>
    </row>
    <row r="26" spans="1:19" x14ac:dyDescent="0.2">
      <c r="A26" s="13"/>
      <c r="B26" s="13"/>
      <c r="E26" s="12"/>
    </row>
    <row r="27" spans="1:19" x14ac:dyDescent="0.2">
      <c r="A27" s="13"/>
      <c r="B27" s="13"/>
      <c r="E27" s="12"/>
    </row>
    <row r="28" spans="1:19" x14ac:dyDescent="0.2">
      <c r="A28" s="13"/>
      <c r="B28" s="13"/>
      <c r="E28" s="12"/>
    </row>
    <row r="29" spans="1:19" x14ac:dyDescent="0.2">
      <c r="A29" s="13"/>
      <c r="B29" s="13"/>
    </row>
    <row r="30" spans="1:19" x14ac:dyDescent="0.2">
      <c r="A30" s="13"/>
      <c r="B30" s="13"/>
    </row>
    <row r="31" spans="1:19" x14ac:dyDescent="0.2">
      <c r="A31" s="13"/>
      <c r="B31" s="13"/>
    </row>
  </sheetData>
  <sheetProtection algorithmName="SHA-512" hashValue="C4AZNv4fQNjcXrlC1BA1K5tCoB23hacKyNY2GYFaz9NsJr4QlPL1Xj8zITVtepRHvvLHs+q76grqkqnQPtL78g==" saltValue="xCBmUrrzy55t8g9crDqiwA==" spinCount="100000" sheet="1" objects="1" scenarios="1"/>
  <mergeCells count="1">
    <mergeCell ref="A24:B24"/>
  </mergeCells>
  <pageMargins left="0.7" right="0.7" top="0.78740157500000008" bottom="0.78740157500000008" header="0.3" footer="0.3"/>
  <pageSetup paperSize="9"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AF28"/>
  <sheetViews>
    <sheetView topLeftCell="A4" workbookViewId="0">
      <selection activeCell="D2" sqref="D2"/>
    </sheetView>
  </sheetViews>
  <sheetFormatPr baseColWidth="10" defaultColWidth="11.28515625" defaultRowHeight="14.25" x14ac:dyDescent="0.2"/>
  <cols>
    <col min="1" max="1" width="8.7109375" style="1" customWidth="1"/>
    <col min="2" max="32" width="6.28515625" style="1" customWidth="1"/>
    <col min="33" max="16384" width="11.28515625" style="1"/>
  </cols>
  <sheetData>
    <row r="2" spans="1:32" ht="15" x14ac:dyDescent="0.25">
      <c r="C2" s="15" t="s">
        <v>39</v>
      </c>
      <c r="D2" s="15">
        <f>'Start Data'!B4</f>
        <v>0</v>
      </c>
    </row>
    <row r="5" spans="1:32" ht="15" x14ac:dyDescent="0.25">
      <c r="A5" s="446">
        <v>44562</v>
      </c>
      <c r="B5" s="21">
        <f t="shared" ref="B5:AF5" si="0">B6</f>
        <v>1</v>
      </c>
      <c r="C5" s="21">
        <f t="shared" si="0"/>
        <v>2</v>
      </c>
      <c r="D5" s="21">
        <f t="shared" si="0"/>
        <v>3</v>
      </c>
      <c r="E5" s="21">
        <f t="shared" si="0"/>
        <v>4</v>
      </c>
      <c r="F5" s="21">
        <f t="shared" si="0"/>
        <v>5</v>
      </c>
      <c r="G5" s="21">
        <f t="shared" si="0"/>
        <v>6</v>
      </c>
      <c r="H5" s="21">
        <f t="shared" si="0"/>
        <v>7</v>
      </c>
      <c r="I5" s="21">
        <f t="shared" si="0"/>
        <v>8</v>
      </c>
      <c r="J5" s="21">
        <f t="shared" si="0"/>
        <v>9</v>
      </c>
      <c r="K5" s="21">
        <f t="shared" si="0"/>
        <v>10</v>
      </c>
      <c r="L5" s="21">
        <f t="shared" si="0"/>
        <v>11</v>
      </c>
      <c r="M5" s="21">
        <f t="shared" si="0"/>
        <v>12</v>
      </c>
      <c r="N5" s="21">
        <f t="shared" si="0"/>
        <v>13</v>
      </c>
      <c r="O5" s="21">
        <f t="shared" si="0"/>
        <v>14</v>
      </c>
      <c r="P5" s="21">
        <f t="shared" si="0"/>
        <v>15</v>
      </c>
      <c r="Q5" s="21">
        <f t="shared" si="0"/>
        <v>16</v>
      </c>
      <c r="R5" s="21">
        <f t="shared" si="0"/>
        <v>17</v>
      </c>
      <c r="S5" s="21">
        <f t="shared" si="0"/>
        <v>18</v>
      </c>
      <c r="T5" s="21">
        <f t="shared" si="0"/>
        <v>19</v>
      </c>
      <c r="U5" s="21">
        <f t="shared" si="0"/>
        <v>20</v>
      </c>
      <c r="V5" s="21">
        <f t="shared" si="0"/>
        <v>21</v>
      </c>
      <c r="W5" s="21">
        <f t="shared" si="0"/>
        <v>22</v>
      </c>
      <c r="X5" s="21">
        <f t="shared" si="0"/>
        <v>23</v>
      </c>
      <c r="Y5" s="21">
        <f t="shared" si="0"/>
        <v>24</v>
      </c>
      <c r="Z5" s="21">
        <f t="shared" si="0"/>
        <v>25</v>
      </c>
      <c r="AA5" s="21">
        <f t="shared" si="0"/>
        <v>26</v>
      </c>
      <c r="AB5" s="21">
        <f t="shared" si="0"/>
        <v>27</v>
      </c>
      <c r="AC5" s="21">
        <f t="shared" si="0"/>
        <v>28</v>
      </c>
      <c r="AD5" s="21">
        <f t="shared" si="0"/>
        <v>29</v>
      </c>
      <c r="AE5" s="21">
        <f t="shared" si="0"/>
        <v>30</v>
      </c>
      <c r="AF5" s="21">
        <f t="shared" si="0"/>
        <v>31</v>
      </c>
    </row>
    <row r="6" spans="1:32" ht="15" x14ac:dyDescent="0.25">
      <c r="A6" s="446"/>
      <c r="B6" s="22">
        <f>DATE($D$2,MONTH(A5),1)</f>
        <v>1</v>
      </c>
      <c r="C6" s="22">
        <f t="shared" ref="C6:AF6" si="1">IFERROR(IF(MONTH(B6+1)=MONTH($B6),B6+1,""),"")</f>
        <v>2</v>
      </c>
      <c r="D6" s="22">
        <f t="shared" si="1"/>
        <v>3</v>
      </c>
      <c r="E6" s="22">
        <f t="shared" si="1"/>
        <v>4</v>
      </c>
      <c r="F6" s="22">
        <f t="shared" si="1"/>
        <v>5</v>
      </c>
      <c r="G6" s="22">
        <f t="shared" si="1"/>
        <v>6</v>
      </c>
      <c r="H6" s="22">
        <f t="shared" si="1"/>
        <v>7</v>
      </c>
      <c r="I6" s="22">
        <f t="shared" si="1"/>
        <v>8</v>
      </c>
      <c r="J6" s="22">
        <f t="shared" si="1"/>
        <v>9</v>
      </c>
      <c r="K6" s="22">
        <f t="shared" si="1"/>
        <v>10</v>
      </c>
      <c r="L6" s="22">
        <f t="shared" si="1"/>
        <v>11</v>
      </c>
      <c r="M6" s="22">
        <f t="shared" si="1"/>
        <v>12</v>
      </c>
      <c r="N6" s="22">
        <f t="shared" si="1"/>
        <v>13</v>
      </c>
      <c r="O6" s="22">
        <f t="shared" si="1"/>
        <v>14</v>
      </c>
      <c r="P6" s="22">
        <f t="shared" si="1"/>
        <v>15</v>
      </c>
      <c r="Q6" s="22">
        <f t="shared" si="1"/>
        <v>16</v>
      </c>
      <c r="R6" s="22">
        <f t="shared" si="1"/>
        <v>17</v>
      </c>
      <c r="S6" s="22">
        <f t="shared" si="1"/>
        <v>18</v>
      </c>
      <c r="T6" s="22">
        <f t="shared" si="1"/>
        <v>19</v>
      </c>
      <c r="U6" s="22">
        <f t="shared" si="1"/>
        <v>20</v>
      </c>
      <c r="V6" s="22">
        <f t="shared" si="1"/>
        <v>21</v>
      </c>
      <c r="W6" s="22">
        <f t="shared" si="1"/>
        <v>22</v>
      </c>
      <c r="X6" s="22">
        <f t="shared" si="1"/>
        <v>23</v>
      </c>
      <c r="Y6" s="22">
        <f t="shared" si="1"/>
        <v>24</v>
      </c>
      <c r="Z6" s="22">
        <f t="shared" si="1"/>
        <v>25</v>
      </c>
      <c r="AA6" s="22">
        <f t="shared" si="1"/>
        <v>26</v>
      </c>
      <c r="AB6" s="22">
        <f t="shared" si="1"/>
        <v>27</v>
      </c>
      <c r="AC6" s="22">
        <f t="shared" si="1"/>
        <v>28</v>
      </c>
      <c r="AD6" s="22">
        <f t="shared" si="1"/>
        <v>29</v>
      </c>
      <c r="AE6" s="22">
        <f t="shared" si="1"/>
        <v>30</v>
      </c>
      <c r="AF6" s="22">
        <f t="shared" si="1"/>
        <v>31</v>
      </c>
    </row>
    <row r="7" spans="1:32" ht="15" x14ac:dyDescent="0.25">
      <c r="A7" s="446">
        <v>44593</v>
      </c>
      <c r="B7" s="21">
        <f t="shared" ref="B7:AF7" si="2">B8</f>
        <v>32</v>
      </c>
      <c r="C7" s="21">
        <f t="shared" si="2"/>
        <v>33</v>
      </c>
      <c r="D7" s="21">
        <f t="shared" si="2"/>
        <v>34</v>
      </c>
      <c r="E7" s="21">
        <f t="shared" si="2"/>
        <v>35</v>
      </c>
      <c r="F7" s="21">
        <f t="shared" si="2"/>
        <v>36</v>
      </c>
      <c r="G7" s="21">
        <f t="shared" si="2"/>
        <v>37</v>
      </c>
      <c r="H7" s="21">
        <f t="shared" si="2"/>
        <v>38</v>
      </c>
      <c r="I7" s="21">
        <f t="shared" si="2"/>
        <v>39</v>
      </c>
      <c r="J7" s="21">
        <f t="shared" si="2"/>
        <v>40</v>
      </c>
      <c r="K7" s="21">
        <f t="shared" si="2"/>
        <v>41</v>
      </c>
      <c r="L7" s="21">
        <f t="shared" si="2"/>
        <v>42</v>
      </c>
      <c r="M7" s="21">
        <f t="shared" si="2"/>
        <v>43</v>
      </c>
      <c r="N7" s="21">
        <f t="shared" si="2"/>
        <v>44</v>
      </c>
      <c r="O7" s="21">
        <f t="shared" si="2"/>
        <v>45</v>
      </c>
      <c r="P7" s="21">
        <f t="shared" si="2"/>
        <v>46</v>
      </c>
      <c r="Q7" s="21">
        <f t="shared" si="2"/>
        <v>47</v>
      </c>
      <c r="R7" s="21">
        <f t="shared" si="2"/>
        <v>48</v>
      </c>
      <c r="S7" s="21">
        <f t="shared" si="2"/>
        <v>49</v>
      </c>
      <c r="T7" s="21">
        <f t="shared" si="2"/>
        <v>50</v>
      </c>
      <c r="U7" s="21">
        <f t="shared" si="2"/>
        <v>51</v>
      </c>
      <c r="V7" s="21">
        <f t="shared" si="2"/>
        <v>52</v>
      </c>
      <c r="W7" s="21">
        <f t="shared" si="2"/>
        <v>53</v>
      </c>
      <c r="X7" s="21">
        <f t="shared" si="2"/>
        <v>54</v>
      </c>
      <c r="Y7" s="21">
        <f t="shared" si="2"/>
        <v>55</v>
      </c>
      <c r="Z7" s="21">
        <f t="shared" si="2"/>
        <v>56</v>
      </c>
      <c r="AA7" s="21">
        <f t="shared" si="2"/>
        <v>57</v>
      </c>
      <c r="AB7" s="21">
        <f t="shared" si="2"/>
        <v>58</v>
      </c>
      <c r="AC7" s="21">
        <f t="shared" si="2"/>
        <v>59</v>
      </c>
      <c r="AD7" s="23">
        <f t="shared" si="2"/>
        <v>60</v>
      </c>
      <c r="AE7" s="23" t="str">
        <f t="shared" si="2"/>
        <v/>
      </c>
      <c r="AF7" s="23" t="str">
        <f t="shared" si="2"/>
        <v/>
      </c>
    </row>
    <row r="8" spans="1:32" ht="15" x14ac:dyDescent="0.25">
      <c r="A8" s="446"/>
      <c r="B8" s="22">
        <f>EDATE(B6,1)</f>
        <v>32</v>
      </c>
      <c r="C8" s="22">
        <f t="shared" ref="C8:AF8" si="3">IFERROR(IF(MONTH(B8+1)=MONTH($B8),B8+1,""),"")</f>
        <v>33</v>
      </c>
      <c r="D8" s="22">
        <f t="shared" si="3"/>
        <v>34</v>
      </c>
      <c r="E8" s="22">
        <f t="shared" si="3"/>
        <v>35</v>
      </c>
      <c r="F8" s="22">
        <f t="shared" si="3"/>
        <v>36</v>
      </c>
      <c r="G8" s="22">
        <f t="shared" si="3"/>
        <v>37</v>
      </c>
      <c r="H8" s="22">
        <f t="shared" si="3"/>
        <v>38</v>
      </c>
      <c r="I8" s="22">
        <f t="shared" si="3"/>
        <v>39</v>
      </c>
      <c r="J8" s="22">
        <f t="shared" si="3"/>
        <v>40</v>
      </c>
      <c r="K8" s="22">
        <f t="shared" si="3"/>
        <v>41</v>
      </c>
      <c r="L8" s="22">
        <f t="shared" si="3"/>
        <v>42</v>
      </c>
      <c r="M8" s="22">
        <f t="shared" si="3"/>
        <v>43</v>
      </c>
      <c r="N8" s="22">
        <f t="shared" si="3"/>
        <v>44</v>
      </c>
      <c r="O8" s="22">
        <f t="shared" si="3"/>
        <v>45</v>
      </c>
      <c r="P8" s="22">
        <f t="shared" si="3"/>
        <v>46</v>
      </c>
      <c r="Q8" s="22">
        <f t="shared" si="3"/>
        <v>47</v>
      </c>
      <c r="R8" s="22">
        <f t="shared" si="3"/>
        <v>48</v>
      </c>
      <c r="S8" s="22">
        <f t="shared" si="3"/>
        <v>49</v>
      </c>
      <c r="T8" s="22">
        <f t="shared" si="3"/>
        <v>50</v>
      </c>
      <c r="U8" s="22">
        <f t="shared" si="3"/>
        <v>51</v>
      </c>
      <c r="V8" s="22">
        <f t="shared" si="3"/>
        <v>52</v>
      </c>
      <c r="W8" s="22">
        <f t="shared" si="3"/>
        <v>53</v>
      </c>
      <c r="X8" s="22">
        <f t="shared" si="3"/>
        <v>54</v>
      </c>
      <c r="Y8" s="22">
        <f t="shared" si="3"/>
        <v>55</v>
      </c>
      <c r="Z8" s="22">
        <f t="shared" si="3"/>
        <v>56</v>
      </c>
      <c r="AA8" s="22">
        <f t="shared" si="3"/>
        <v>57</v>
      </c>
      <c r="AB8" s="22">
        <f t="shared" si="3"/>
        <v>58</v>
      </c>
      <c r="AC8" s="22">
        <f t="shared" si="3"/>
        <v>59</v>
      </c>
      <c r="AD8" s="24">
        <f t="shared" si="3"/>
        <v>60</v>
      </c>
      <c r="AE8" s="24" t="str">
        <f t="shared" si="3"/>
        <v/>
      </c>
      <c r="AF8" s="24" t="str">
        <f t="shared" si="3"/>
        <v/>
      </c>
    </row>
    <row r="9" spans="1:32" ht="15" x14ac:dyDescent="0.25">
      <c r="A9" s="446">
        <v>44621</v>
      </c>
      <c r="B9" s="21">
        <f t="shared" ref="B9:AF9" si="4">B10</f>
        <v>61</v>
      </c>
      <c r="C9" s="21">
        <f t="shared" si="4"/>
        <v>62</v>
      </c>
      <c r="D9" s="21">
        <f t="shared" si="4"/>
        <v>63</v>
      </c>
      <c r="E9" s="21">
        <f t="shared" si="4"/>
        <v>64</v>
      </c>
      <c r="F9" s="21">
        <f t="shared" si="4"/>
        <v>65</v>
      </c>
      <c r="G9" s="21">
        <f t="shared" si="4"/>
        <v>66</v>
      </c>
      <c r="H9" s="21">
        <f t="shared" si="4"/>
        <v>67</v>
      </c>
      <c r="I9" s="21">
        <f t="shared" si="4"/>
        <v>68</v>
      </c>
      <c r="J9" s="21">
        <f t="shared" si="4"/>
        <v>69</v>
      </c>
      <c r="K9" s="21">
        <f t="shared" si="4"/>
        <v>70</v>
      </c>
      <c r="L9" s="21">
        <f t="shared" si="4"/>
        <v>71</v>
      </c>
      <c r="M9" s="21">
        <f t="shared" si="4"/>
        <v>72</v>
      </c>
      <c r="N9" s="21">
        <f t="shared" si="4"/>
        <v>73</v>
      </c>
      <c r="O9" s="21">
        <f t="shared" si="4"/>
        <v>74</v>
      </c>
      <c r="P9" s="21">
        <f t="shared" si="4"/>
        <v>75</v>
      </c>
      <c r="Q9" s="21">
        <f t="shared" si="4"/>
        <v>76</v>
      </c>
      <c r="R9" s="21">
        <f t="shared" si="4"/>
        <v>77</v>
      </c>
      <c r="S9" s="21">
        <f t="shared" si="4"/>
        <v>78</v>
      </c>
      <c r="T9" s="21">
        <f t="shared" si="4"/>
        <v>79</v>
      </c>
      <c r="U9" s="21">
        <f t="shared" si="4"/>
        <v>80</v>
      </c>
      <c r="V9" s="21">
        <f t="shared" si="4"/>
        <v>81</v>
      </c>
      <c r="W9" s="21">
        <f t="shared" si="4"/>
        <v>82</v>
      </c>
      <c r="X9" s="21">
        <f t="shared" si="4"/>
        <v>83</v>
      </c>
      <c r="Y9" s="21">
        <f t="shared" si="4"/>
        <v>84</v>
      </c>
      <c r="Z9" s="21">
        <f t="shared" si="4"/>
        <v>85</v>
      </c>
      <c r="AA9" s="21">
        <f t="shared" si="4"/>
        <v>86</v>
      </c>
      <c r="AB9" s="21">
        <f t="shared" si="4"/>
        <v>87</v>
      </c>
      <c r="AC9" s="21">
        <f t="shared" si="4"/>
        <v>88</v>
      </c>
      <c r="AD9" s="21">
        <f t="shared" si="4"/>
        <v>89</v>
      </c>
      <c r="AE9" s="21">
        <f t="shared" si="4"/>
        <v>90</v>
      </c>
      <c r="AF9" s="21">
        <f t="shared" si="4"/>
        <v>91</v>
      </c>
    </row>
    <row r="10" spans="1:32" ht="15" x14ac:dyDescent="0.25">
      <c r="A10" s="446"/>
      <c r="B10" s="22">
        <f>EDATE(B8,1)</f>
        <v>61</v>
      </c>
      <c r="C10" s="22">
        <f t="shared" ref="C10:AF10" si="5">IFERROR(IF(MONTH(B10+1)=MONTH($B10),B10+1,""),"")</f>
        <v>62</v>
      </c>
      <c r="D10" s="22">
        <f t="shared" si="5"/>
        <v>63</v>
      </c>
      <c r="E10" s="22">
        <f t="shared" si="5"/>
        <v>64</v>
      </c>
      <c r="F10" s="22">
        <f t="shared" si="5"/>
        <v>65</v>
      </c>
      <c r="G10" s="22">
        <f t="shared" si="5"/>
        <v>66</v>
      </c>
      <c r="H10" s="22">
        <f t="shared" si="5"/>
        <v>67</v>
      </c>
      <c r="I10" s="22">
        <f t="shared" si="5"/>
        <v>68</v>
      </c>
      <c r="J10" s="22">
        <f t="shared" si="5"/>
        <v>69</v>
      </c>
      <c r="K10" s="22">
        <f t="shared" si="5"/>
        <v>70</v>
      </c>
      <c r="L10" s="22">
        <f t="shared" si="5"/>
        <v>71</v>
      </c>
      <c r="M10" s="22">
        <f t="shared" si="5"/>
        <v>72</v>
      </c>
      <c r="N10" s="22">
        <f t="shared" si="5"/>
        <v>73</v>
      </c>
      <c r="O10" s="22">
        <f t="shared" si="5"/>
        <v>74</v>
      </c>
      <c r="P10" s="22">
        <f t="shared" si="5"/>
        <v>75</v>
      </c>
      <c r="Q10" s="22">
        <f t="shared" si="5"/>
        <v>76</v>
      </c>
      <c r="R10" s="22">
        <f t="shared" si="5"/>
        <v>77</v>
      </c>
      <c r="S10" s="22">
        <f t="shared" si="5"/>
        <v>78</v>
      </c>
      <c r="T10" s="22">
        <f t="shared" si="5"/>
        <v>79</v>
      </c>
      <c r="U10" s="22">
        <f t="shared" si="5"/>
        <v>80</v>
      </c>
      <c r="V10" s="22">
        <f t="shared" si="5"/>
        <v>81</v>
      </c>
      <c r="W10" s="22">
        <f t="shared" si="5"/>
        <v>82</v>
      </c>
      <c r="X10" s="22">
        <f t="shared" si="5"/>
        <v>83</v>
      </c>
      <c r="Y10" s="22">
        <f t="shared" si="5"/>
        <v>84</v>
      </c>
      <c r="Z10" s="22">
        <f t="shared" si="5"/>
        <v>85</v>
      </c>
      <c r="AA10" s="22">
        <f t="shared" si="5"/>
        <v>86</v>
      </c>
      <c r="AB10" s="22">
        <f t="shared" si="5"/>
        <v>87</v>
      </c>
      <c r="AC10" s="22">
        <f t="shared" si="5"/>
        <v>88</v>
      </c>
      <c r="AD10" s="22">
        <f t="shared" si="5"/>
        <v>89</v>
      </c>
      <c r="AE10" s="22">
        <f t="shared" si="5"/>
        <v>90</v>
      </c>
      <c r="AF10" s="22">
        <f t="shared" si="5"/>
        <v>91</v>
      </c>
    </row>
    <row r="11" spans="1:32" ht="15" x14ac:dyDescent="0.25">
      <c r="A11" s="446">
        <v>44652</v>
      </c>
      <c r="B11" s="21">
        <f t="shared" ref="B11:AF11" si="6">B12</f>
        <v>92</v>
      </c>
      <c r="C11" s="21">
        <f t="shared" si="6"/>
        <v>93</v>
      </c>
      <c r="D11" s="21">
        <f t="shared" si="6"/>
        <v>94</v>
      </c>
      <c r="E11" s="21">
        <f t="shared" si="6"/>
        <v>95</v>
      </c>
      <c r="F11" s="21">
        <f t="shared" si="6"/>
        <v>96</v>
      </c>
      <c r="G11" s="21">
        <f t="shared" si="6"/>
        <v>97</v>
      </c>
      <c r="H11" s="21">
        <f t="shared" si="6"/>
        <v>98</v>
      </c>
      <c r="I11" s="21">
        <f t="shared" si="6"/>
        <v>99</v>
      </c>
      <c r="J11" s="21">
        <f t="shared" si="6"/>
        <v>100</v>
      </c>
      <c r="K11" s="21">
        <f t="shared" si="6"/>
        <v>101</v>
      </c>
      <c r="L11" s="21">
        <f t="shared" si="6"/>
        <v>102</v>
      </c>
      <c r="M11" s="21">
        <f t="shared" si="6"/>
        <v>103</v>
      </c>
      <c r="N11" s="21">
        <f t="shared" si="6"/>
        <v>104</v>
      </c>
      <c r="O11" s="21">
        <f t="shared" si="6"/>
        <v>105</v>
      </c>
      <c r="P11" s="21">
        <f t="shared" si="6"/>
        <v>106</v>
      </c>
      <c r="Q11" s="21">
        <f t="shared" si="6"/>
        <v>107</v>
      </c>
      <c r="R11" s="21">
        <f t="shared" si="6"/>
        <v>108</v>
      </c>
      <c r="S11" s="21">
        <f t="shared" si="6"/>
        <v>109</v>
      </c>
      <c r="T11" s="21">
        <f t="shared" si="6"/>
        <v>110</v>
      </c>
      <c r="U11" s="21">
        <f t="shared" si="6"/>
        <v>111</v>
      </c>
      <c r="V11" s="21">
        <f t="shared" si="6"/>
        <v>112</v>
      </c>
      <c r="W11" s="21">
        <f t="shared" si="6"/>
        <v>113</v>
      </c>
      <c r="X11" s="21">
        <f t="shared" si="6"/>
        <v>114</v>
      </c>
      <c r="Y11" s="21">
        <f t="shared" si="6"/>
        <v>115</v>
      </c>
      <c r="Z11" s="21">
        <f t="shared" si="6"/>
        <v>116</v>
      </c>
      <c r="AA11" s="21">
        <f t="shared" si="6"/>
        <v>117</v>
      </c>
      <c r="AB11" s="21">
        <f t="shared" si="6"/>
        <v>118</v>
      </c>
      <c r="AC11" s="21">
        <f t="shared" si="6"/>
        <v>119</v>
      </c>
      <c r="AD11" s="21">
        <f t="shared" si="6"/>
        <v>120</v>
      </c>
      <c r="AE11" s="21">
        <f t="shared" si="6"/>
        <v>121</v>
      </c>
      <c r="AF11" s="25" t="str">
        <f t="shared" si="6"/>
        <v/>
      </c>
    </row>
    <row r="12" spans="1:32" ht="15" x14ac:dyDescent="0.25">
      <c r="A12" s="446"/>
      <c r="B12" s="22">
        <f>EDATE(B10,1)</f>
        <v>92</v>
      </c>
      <c r="C12" s="22">
        <f t="shared" ref="C12:AF12" si="7">IFERROR(IF(MONTH(B12+1)=MONTH($B12),B12+1,""),"")</f>
        <v>93</v>
      </c>
      <c r="D12" s="22">
        <f t="shared" si="7"/>
        <v>94</v>
      </c>
      <c r="E12" s="22">
        <f t="shared" si="7"/>
        <v>95</v>
      </c>
      <c r="F12" s="22">
        <f t="shared" si="7"/>
        <v>96</v>
      </c>
      <c r="G12" s="22">
        <f t="shared" si="7"/>
        <v>97</v>
      </c>
      <c r="H12" s="22">
        <f t="shared" si="7"/>
        <v>98</v>
      </c>
      <c r="I12" s="22">
        <f t="shared" si="7"/>
        <v>99</v>
      </c>
      <c r="J12" s="22">
        <f t="shared" si="7"/>
        <v>100</v>
      </c>
      <c r="K12" s="22">
        <f t="shared" si="7"/>
        <v>101</v>
      </c>
      <c r="L12" s="22">
        <f t="shared" si="7"/>
        <v>102</v>
      </c>
      <c r="M12" s="22">
        <f t="shared" si="7"/>
        <v>103</v>
      </c>
      <c r="N12" s="22">
        <f t="shared" si="7"/>
        <v>104</v>
      </c>
      <c r="O12" s="22">
        <f t="shared" si="7"/>
        <v>105</v>
      </c>
      <c r="P12" s="22">
        <f t="shared" si="7"/>
        <v>106</v>
      </c>
      <c r="Q12" s="22">
        <f t="shared" si="7"/>
        <v>107</v>
      </c>
      <c r="R12" s="22">
        <f t="shared" si="7"/>
        <v>108</v>
      </c>
      <c r="S12" s="22">
        <f t="shared" si="7"/>
        <v>109</v>
      </c>
      <c r="T12" s="22">
        <f t="shared" si="7"/>
        <v>110</v>
      </c>
      <c r="U12" s="22">
        <f t="shared" si="7"/>
        <v>111</v>
      </c>
      <c r="V12" s="22">
        <f t="shared" si="7"/>
        <v>112</v>
      </c>
      <c r="W12" s="22">
        <f t="shared" si="7"/>
        <v>113</v>
      </c>
      <c r="X12" s="22">
        <f t="shared" si="7"/>
        <v>114</v>
      </c>
      <c r="Y12" s="22">
        <f t="shared" si="7"/>
        <v>115</v>
      </c>
      <c r="Z12" s="22">
        <f t="shared" si="7"/>
        <v>116</v>
      </c>
      <c r="AA12" s="22">
        <f t="shared" si="7"/>
        <v>117</v>
      </c>
      <c r="AB12" s="22">
        <f t="shared" si="7"/>
        <v>118</v>
      </c>
      <c r="AC12" s="22">
        <f t="shared" si="7"/>
        <v>119</v>
      </c>
      <c r="AD12" s="22">
        <f t="shared" si="7"/>
        <v>120</v>
      </c>
      <c r="AE12" s="22">
        <f t="shared" si="7"/>
        <v>121</v>
      </c>
      <c r="AF12" s="24" t="str">
        <f t="shared" si="7"/>
        <v/>
      </c>
    </row>
    <row r="13" spans="1:32" ht="15" x14ac:dyDescent="0.25">
      <c r="A13" s="446">
        <v>44682</v>
      </c>
      <c r="B13" s="21">
        <f t="shared" ref="B13:AF13" si="8">B14</f>
        <v>122</v>
      </c>
      <c r="C13" s="21">
        <f t="shared" si="8"/>
        <v>123</v>
      </c>
      <c r="D13" s="21">
        <f t="shared" si="8"/>
        <v>124</v>
      </c>
      <c r="E13" s="21">
        <f t="shared" si="8"/>
        <v>125</v>
      </c>
      <c r="F13" s="21">
        <f t="shared" si="8"/>
        <v>126</v>
      </c>
      <c r="G13" s="21">
        <f t="shared" si="8"/>
        <v>127</v>
      </c>
      <c r="H13" s="21">
        <f t="shared" si="8"/>
        <v>128</v>
      </c>
      <c r="I13" s="21">
        <f t="shared" si="8"/>
        <v>129</v>
      </c>
      <c r="J13" s="21">
        <f t="shared" si="8"/>
        <v>130</v>
      </c>
      <c r="K13" s="21">
        <f t="shared" si="8"/>
        <v>131</v>
      </c>
      <c r="L13" s="21">
        <f t="shared" si="8"/>
        <v>132</v>
      </c>
      <c r="M13" s="21">
        <f t="shared" si="8"/>
        <v>133</v>
      </c>
      <c r="N13" s="21">
        <f t="shared" si="8"/>
        <v>134</v>
      </c>
      <c r="O13" s="21">
        <f t="shared" si="8"/>
        <v>135</v>
      </c>
      <c r="P13" s="21">
        <f t="shared" si="8"/>
        <v>136</v>
      </c>
      <c r="Q13" s="21">
        <f t="shared" si="8"/>
        <v>137</v>
      </c>
      <c r="R13" s="21">
        <f t="shared" si="8"/>
        <v>138</v>
      </c>
      <c r="S13" s="21">
        <f t="shared" si="8"/>
        <v>139</v>
      </c>
      <c r="T13" s="21">
        <f t="shared" si="8"/>
        <v>140</v>
      </c>
      <c r="U13" s="21">
        <f t="shared" si="8"/>
        <v>141</v>
      </c>
      <c r="V13" s="21">
        <f t="shared" si="8"/>
        <v>142</v>
      </c>
      <c r="W13" s="21">
        <f t="shared" si="8"/>
        <v>143</v>
      </c>
      <c r="X13" s="21">
        <f t="shared" si="8"/>
        <v>144</v>
      </c>
      <c r="Y13" s="21">
        <f t="shared" si="8"/>
        <v>145</v>
      </c>
      <c r="Z13" s="21">
        <f t="shared" si="8"/>
        <v>146</v>
      </c>
      <c r="AA13" s="21">
        <f t="shared" si="8"/>
        <v>147</v>
      </c>
      <c r="AB13" s="21">
        <f t="shared" si="8"/>
        <v>148</v>
      </c>
      <c r="AC13" s="21">
        <f t="shared" si="8"/>
        <v>149</v>
      </c>
      <c r="AD13" s="21">
        <f t="shared" si="8"/>
        <v>150</v>
      </c>
      <c r="AE13" s="21">
        <f t="shared" si="8"/>
        <v>151</v>
      </c>
      <c r="AF13" s="21">
        <f t="shared" si="8"/>
        <v>152</v>
      </c>
    </row>
    <row r="14" spans="1:32" ht="15" x14ac:dyDescent="0.25">
      <c r="A14" s="446"/>
      <c r="B14" s="22">
        <f>EDATE(B12,1)</f>
        <v>122</v>
      </c>
      <c r="C14" s="22">
        <f t="shared" ref="C14:AF14" si="9">IFERROR(IF(MONTH(B14+1)=MONTH($B14),B14+1,""),"")</f>
        <v>123</v>
      </c>
      <c r="D14" s="22">
        <f t="shared" si="9"/>
        <v>124</v>
      </c>
      <c r="E14" s="22">
        <f t="shared" si="9"/>
        <v>125</v>
      </c>
      <c r="F14" s="22">
        <f t="shared" si="9"/>
        <v>126</v>
      </c>
      <c r="G14" s="22">
        <f t="shared" si="9"/>
        <v>127</v>
      </c>
      <c r="H14" s="22">
        <f t="shared" si="9"/>
        <v>128</v>
      </c>
      <c r="I14" s="22">
        <f t="shared" si="9"/>
        <v>129</v>
      </c>
      <c r="J14" s="22">
        <f t="shared" si="9"/>
        <v>130</v>
      </c>
      <c r="K14" s="22">
        <f t="shared" si="9"/>
        <v>131</v>
      </c>
      <c r="L14" s="22">
        <f t="shared" si="9"/>
        <v>132</v>
      </c>
      <c r="M14" s="22">
        <f t="shared" si="9"/>
        <v>133</v>
      </c>
      <c r="N14" s="22">
        <f t="shared" si="9"/>
        <v>134</v>
      </c>
      <c r="O14" s="22">
        <f t="shared" si="9"/>
        <v>135</v>
      </c>
      <c r="P14" s="22">
        <f t="shared" si="9"/>
        <v>136</v>
      </c>
      <c r="Q14" s="22">
        <f t="shared" si="9"/>
        <v>137</v>
      </c>
      <c r="R14" s="22">
        <f t="shared" si="9"/>
        <v>138</v>
      </c>
      <c r="S14" s="22">
        <f t="shared" si="9"/>
        <v>139</v>
      </c>
      <c r="T14" s="22">
        <f t="shared" si="9"/>
        <v>140</v>
      </c>
      <c r="U14" s="22">
        <f t="shared" si="9"/>
        <v>141</v>
      </c>
      <c r="V14" s="22">
        <f t="shared" si="9"/>
        <v>142</v>
      </c>
      <c r="W14" s="22">
        <f t="shared" si="9"/>
        <v>143</v>
      </c>
      <c r="X14" s="22">
        <f t="shared" si="9"/>
        <v>144</v>
      </c>
      <c r="Y14" s="22">
        <f t="shared" si="9"/>
        <v>145</v>
      </c>
      <c r="Z14" s="22">
        <f t="shared" si="9"/>
        <v>146</v>
      </c>
      <c r="AA14" s="22">
        <f t="shared" si="9"/>
        <v>147</v>
      </c>
      <c r="AB14" s="22">
        <f t="shared" si="9"/>
        <v>148</v>
      </c>
      <c r="AC14" s="22">
        <f t="shared" si="9"/>
        <v>149</v>
      </c>
      <c r="AD14" s="22">
        <f t="shared" si="9"/>
        <v>150</v>
      </c>
      <c r="AE14" s="22">
        <f t="shared" si="9"/>
        <v>151</v>
      </c>
      <c r="AF14" s="22">
        <f t="shared" si="9"/>
        <v>152</v>
      </c>
    </row>
    <row r="15" spans="1:32" ht="15" x14ac:dyDescent="0.25">
      <c r="A15" s="446">
        <v>44713</v>
      </c>
      <c r="B15" s="21">
        <f t="shared" ref="B15:AF15" si="10">B16</f>
        <v>153</v>
      </c>
      <c r="C15" s="21">
        <f t="shared" si="10"/>
        <v>154</v>
      </c>
      <c r="D15" s="21">
        <f t="shared" si="10"/>
        <v>155</v>
      </c>
      <c r="E15" s="21">
        <f t="shared" si="10"/>
        <v>156</v>
      </c>
      <c r="F15" s="21">
        <f t="shared" si="10"/>
        <v>157</v>
      </c>
      <c r="G15" s="21">
        <f t="shared" si="10"/>
        <v>158</v>
      </c>
      <c r="H15" s="21">
        <f t="shared" si="10"/>
        <v>159</v>
      </c>
      <c r="I15" s="21">
        <f t="shared" si="10"/>
        <v>160</v>
      </c>
      <c r="J15" s="21">
        <f t="shared" si="10"/>
        <v>161</v>
      </c>
      <c r="K15" s="21">
        <f t="shared" si="10"/>
        <v>162</v>
      </c>
      <c r="L15" s="21">
        <f t="shared" si="10"/>
        <v>163</v>
      </c>
      <c r="M15" s="21">
        <f t="shared" si="10"/>
        <v>164</v>
      </c>
      <c r="N15" s="21">
        <f t="shared" si="10"/>
        <v>165</v>
      </c>
      <c r="O15" s="21">
        <f t="shared" si="10"/>
        <v>166</v>
      </c>
      <c r="P15" s="21">
        <f t="shared" si="10"/>
        <v>167</v>
      </c>
      <c r="Q15" s="21">
        <f t="shared" si="10"/>
        <v>168</v>
      </c>
      <c r="R15" s="21">
        <f t="shared" si="10"/>
        <v>169</v>
      </c>
      <c r="S15" s="21">
        <f t="shared" si="10"/>
        <v>170</v>
      </c>
      <c r="T15" s="21">
        <f t="shared" si="10"/>
        <v>171</v>
      </c>
      <c r="U15" s="21">
        <f t="shared" si="10"/>
        <v>172</v>
      </c>
      <c r="V15" s="21">
        <f t="shared" si="10"/>
        <v>173</v>
      </c>
      <c r="W15" s="21">
        <f t="shared" si="10"/>
        <v>174</v>
      </c>
      <c r="X15" s="21">
        <f t="shared" si="10"/>
        <v>175</v>
      </c>
      <c r="Y15" s="21">
        <f t="shared" si="10"/>
        <v>176</v>
      </c>
      <c r="Z15" s="21">
        <f t="shared" si="10"/>
        <v>177</v>
      </c>
      <c r="AA15" s="21">
        <f t="shared" si="10"/>
        <v>178</v>
      </c>
      <c r="AB15" s="21">
        <f t="shared" si="10"/>
        <v>179</v>
      </c>
      <c r="AC15" s="21">
        <f t="shared" si="10"/>
        <v>180</v>
      </c>
      <c r="AD15" s="21">
        <f t="shared" si="10"/>
        <v>181</v>
      </c>
      <c r="AE15" s="21">
        <f t="shared" si="10"/>
        <v>182</v>
      </c>
      <c r="AF15" s="25" t="str">
        <f t="shared" si="10"/>
        <v/>
      </c>
    </row>
    <row r="16" spans="1:32" ht="15" x14ac:dyDescent="0.25">
      <c r="A16" s="446"/>
      <c r="B16" s="22">
        <f>EDATE(B14,1)</f>
        <v>153</v>
      </c>
      <c r="C16" s="22">
        <f t="shared" ref="C16:AF16" si="11">IFERROR(IF(MONTH(B16+1)=MONTH($B16),B16+1,""),"")</f>
        <v>154</v>
      </c>
      <c r="D16" s="22">
        <f t="shared" si="11"/>
        <v>155</v>
      </c>
      <c r="E16" s="22">
        <f t="shared" si="11"/>
        <v>156</v>
      </c>
      <c r="F16" s="22">
        <f t="shared" si="11"/>
        <v>157</v>
      </c>
      <c r="G16" s="22">
        <f t="shared" si="11"/>
        <v>158</v>
      </c>
      <c r="H16" s="22">
        <f t="shared" si="11"/>
        <v>159</v>
      </c>
      <c r="I16" s="22">
        <f t="shared" si="11"/>
        <v>160</v>
      </c>
      <c r="J16" s="22">
        <f t="shared" si="11"/>
        <v>161</v>
      </c>
      <c r="K16" s="22">
        <f t="shared" si="11"/>
        <v>162</v>
      </c>
      <c r="L16" s="22">
        <f t="shared" si="11"/>
        <v>163</v>
      </c>
      <c r="M16" s="22">
        <f t="shared" si="11"/>
        <v>164</v>
      </c>
      <c r="N16" s="22">
        <f t="shared" si="11"/>
        <v>165</v>
      </c>
      <c r="O16" s="22">
        <f t="shared" si="11"/>
        <v>166</v>
      </c>
      <c r="P16" s="22">
        <f t="shared" si="11"/>
        <v>167</v>
      </c>
      <c r="Q16" s="22">
        <f t="shared" si="11"/>
        <v>168</v>
      </c>
      <c r="R16" s="22">
        <f t="shared" si="11"/>
        <v>169</v>
      </c>
      <c r="S16" s="22">
        <f t="shared" si="11"/>
        <v>170</v>
      </c>
      <c r="T16" s="22">
        <f t="shared" si="11"/>
        <v>171</v>
      </c>
      <c r="U16" s="22">
        <f t="shared" si="11"/>
        <v>172</v>
      </c>
      <c r="V16" s="22">
        <f t="shared" si="11"/>
        <v>173</v>
      </c>
      <c r="W16" s="22">
        <f t="shared" si="11"/>
        <v>174</v>
      </c>
      <c r="X16" s="22">
        <f t="shared" si="11"/>
        <v>175</v>
      </c>
      <c r="Y16" s="22">
        <f t="shared" si="11"/>
        <v>176</v>
      </c>
      <c r="Z16" s="22">
        <f t="shared" si="11"/>
        <v>177</v>
      </c>
      <c r="AA16" s="22">
        <f t="shared" si="11"/>
        <v>178</v>
      </c>
      <c r="AB16" s="22">
        <f t="shared" si="11"/>
        <v>179</v>
      </c>
      <c r="AC16" s="22">
        <f t="shared" si="11"/>
        <v>180</v>
      </c>
      <c r="AD16" s="22">
        <f t="shared" si="11"/>
        <v>181</v>
      </c>
      <c r="AE16" s="22">
        <f t="shared" si="11"/>
        <v>182</v>
      </c>
      <c r="AF16" s="24" t="str">
        <f t="shared" si="11"/>
        <v/>
      </c>
    </row>
    <row r="17" spans="1:32" ht="15" x14ac:dyDescent="0.25">
      <c r="A17" s="446">
        <v>44743</v>
      </c>
      <c r="B17" s="21">
        <f t="shared" ref="B17:AF17" si="12">B18</f>
        <v>183</v>
      </c>
      <c r="C17" s="21">
        <f t="shared" si="12"/>
        <v>184</v>
      </c>
      <c r="D17" s="21">
        <f t="shared" si="12"/>
        <v>185</v>
      </c>
      <c r="E17" s="21">
        <f t="shared" si="12"/>
        <v>186</v>
      </c>
      <c r="F17" s="21">
        <f t="shared" si="12"/>
        <v>187</v>
      </c>
      <c r="G17" s="21">
        <f t="shared" si="12"/>
        <v>188</v>
      </c>
      <c r="H17" s="21">
        <f t="shared" si="12"/>
        <v>189</v>
      </c>
      <c r="I17" s="21">
        <f t="shared" si="12"/>
        <v>190</v>
      </c>
      <c r="J17" s="21">
        <f t="shared" si="12"/>
        <v>191</v>
      </c>
      <c r="K17" s="21">
        <f t="shared" si="12"/>
        <v>192</v>
      </c>
      <c r="L17" s="21">
        <f t="shared" si="12"/>
        <v>193</v>
      </c>
      <c r="M17" s="21">
        <f t="shared" si="12"/>
        <v>194</v>
      </c>
      <c r="N17" s="21">
        <f t="shared" si="12"/>
        <v>195</v>
      </c>
      <c r="O17" s="21">
        <f t="shared" si="12"/>
        <v>196</v>
      </c>
      <c r="P17" s="21">
        <f t="shared" si="12"/>
        <v>197</v>
      </c>
      <c r="Q17" s="21">
        <f t="shared" si="12"/>
        <v>198</v>
      </c>
      <c r="R17" s="21">
        <f t="shared" si="12"/>
        <v>199</v>
      </c>
      <c r="S17" s="21">
        <f t="shared" si="12"/>
        <v>200</v>
      </c>
      <c r="T17" s="21">
        <f t="shared" si="12"/>
        <v>201</v>
      </c>
      <c r="U17" s="21">
        <f t="shared" si="12"/>
        <v>202</v>
      </c>
      <c r="V17" s="21">
        <f t="shared" si="12"/>
        <v>203</v>
      </c>
      <c r="W17" s="21">
        <f t="shared" si="12"/>
        <v>204</v>
      </c>
      <c r="X17" s="21">
        <f t="shared" si="12"/>
        <v>205</v>
      </c>
      <c r="Y17" s="21">
        <f t="shared" si="12"/>
        <v>206</v>
      </c>
      <c r="Z17" s="21">
        <f t="shared" si="12"/>
        <v>207</v>
      </c>
      <c r="AA17" s="21">
        <f t="shared" si="12"/>
        <v>208</v>
      </c>
      <c r="AB17" s="21">
        <f t="shared" si="12"/>
        <v>209</v>
      </c>
      <c r="AC17" s="21">
        <f t="shared" si="12"/>
        <v>210</v>
      </c>
      <c r="AD17" s="21">
        <f t="shared" si="12"/>
        <v>211</v>
      </c>
      <c r="AE17" s="21">
        <f t="shared" si="12"/>
        <v>212</v>
      </c>
      <c r="AF17" s="21">
        <f t="shared" si="12"/>
        <v>213</v>
      </c>
    </row>
    <row r="18" spans="1:32" ht="15" x14ac:dyDescent="0.25">
      <c r="A18" s="446"/>
      <c r="B18" s="22">
        <f>EDATE(B16,1)</f>
        <v>183</v>
      </c>
      <c r="C18" s="22">
        <f t="shared" ref="C18:AF18" si="13">IFERROR(IF(MONTH(B18+1)=MONTH($B18),B18+1,""),"")</f>
        <v>184</v>
      </c>
      <c r="D18" s="22">
        <f t="shared" si="13"/>
        <v>185</v>
      </c>
      <c r="E18" s="22">
        <f t="shared" si="13"/>
        <v>186</v>
      </c>
      <c r="F18" s="22">
        <f t="shared" si="13"/>
        <v>187</v>
      </c>
      <c r="G18" s="22">
        <f t="shared" si="13"/>
        <v>188</v>
      </c>
      <c r="H18" s="22">
        <f t="shared" si="13"/>
        <v>189</v>
      </c>
      <c r="I18" s="22">
        <f t="shared" si="13"/>
        <v>190</v>
      </c>
      <c r="J18" s="22">
        <f t="shared" si="13"/>
        <v>191</v>
      </c>
      <c r="K18" s="22">
        <f t="shared" si="13"/>
        <v>192</v>
      </c>
      <c r="L18" s="22">
        <f t="shared" si="13"/>
        <v>193</v>
      </c>
      <c r="M18" s="22">
        <f t="shared" si="13"/>
        <v>194</v>
      </c>
      <c r="N18" s="22">
        <f t="shared" si="13"/>
        <v>195</v>
      </c>
      <c r="O18" s="22">
        <f t="shared" si="13"/>
        <v>196</v>
      </c>
      <c r="P18" s="22">
        <f t="shared" si="13"/>
        <v>197</v>
      </c>
      <c r="Q18" s="22">
        <f t="shared" si="13"/>
        <v>198</v>
      </c>
      <c r="R18" s="22">
        <f t="shared" si="13"/>
        <v>199</v>
      </c>
      <c r="S18" s="22">
        <f t="shared" si="13"/>
        <v>200</v>
      </c>
      <c r="T18" s="22">
        <f t="shared" si="13"/>
        <v>201</v>
      </c>
      <c r="U18" s="22">
        <f t="shared" si="13"/>
        <v>202</v>
      </c>
      <c r="V18" s="22">
        <f t="shared" si="13"/>
        <v>203</v>
      </c>
      <c r="W18" s="22">
        <f t="shared" si="13"/>
        <v>204</v>
      </c>
      <c r="X18" s="22">
        <f t="shared" si="13"/>
        <v>205</v>
      </c>
      <c r="Y18" s="22">
        <f t="shared" si="13"/>
        <v>206</v>
      </c>
      <c r="Z18" s="22">
        <f t="shared" si="13"/>
        <v>207</v>
      </c>
      <c r="AA18" s="22">
        <f t="shared" si="13"/>
        <v>208</v>
      </c>
      <c r="AB18" s="22">
        <f t="shared" si="13"/>
        <v>209</v>
      </c>
      <c r="AC18" s="22">
        <f t="shared" si="13"/>
        <v>210</v>
      </c>
      <c r="AD18" s="22">
        <f t="shared" si="13"/>
        <v>211</v>
      </c>
      <c r="AE18" s="22">
        <f t="shared" si="13"/>
        <v>212</v>
      </c>
      <c r="AF18" s="22">
        <f t="shared" si="13"/>
        <v>213</v>
      </c>
    </row>
    <row r="19" spans="1:32" ht="15" x14ac:dyDescent="0.25">
      <c r="A19" s="446">
        <v>44774</v>
      </c>
      <c r="B19" s="21">
        <f t="shared" ref="B19:AF19" si="14">B20</f>
        <v>214</v>
      </c>
      <c r="C19" s="21">
        <f t="shared" si="14"/>
        <v>215</v>
      </c>
      <c r="D19" s="21">
        <f t="shared" si="14"/>
        <v>216</v>
      </c>
      <c r="E19" s="21">
        <f t="shared" si="14"/>
        <v>217</v>
      </c>
      <c r="F19" s="21">
        <f t="shared" si="14"/>
        <v>218</v>
      </c>
      <c r="G19" s="21">
        <f t="shared" si="14"/>
        <v>219</v>
      </c>
      <c r="H19" s="21">
        <f t="shared" si="14"/>
        <v>220</v>
      </c>
      <c r="I19" s="21">
        <f t="shared" si="14"/>
        <v>221</v>
      </c>
      <c r="J19" s="21">
        <f t="shared" si="14"/>
        <v>222</v>
      </c>
      <c r="K19" s="21">
        <f t="shared" si="14"/>
        <v>223</v>
      </c>
      <c r="L19" s="21">
        <f t="shared" si="14"/>
        <v>224</v>
      </c>
      <c r="M19" s="21">
        <f t="shared" si="14"/>
        <v>225</v>
      </c>
      <c r="N19" s="21">
        <f t="shared" si="14"/>
        <v>226</v>
      </c>
      <c r="O19" s="21">
        <f t="shared" si="14"/>
        <v>227</v>
      </c>
      <c r="P19" s="21">
        <f t="shared" si="14"/>
        <v>228</v>
      </c>
      <c r="Q19" s="21">
        <f t="shared" si="14"/>
        <v>229</v>
      </c>
      <c r="R19" s="21">
        <f t="shared" si="14"/>
        <v>230</v>
      </c>
      <c r="S19" s="21">
        <f t="shared" si="14"/>
        <v>231</v>
      </c>
      <c r="T19" s="21">
        <f t="shared" si="14"/>
        <v>232</v>
      </c>
      <c r="U19" s="21">
        <f t="shared" si="14"/>
        <v>233</v>
      </c>
      <c r="V19" s="21">
        <f t="shared" si="14"/>
        <v>234</v>
      </c>
      <c r="W19" s="21">
        <f t="shared" si="14"/>
        <v>235</v>
      </c>
      <c r="X19" s="21">
        <f t="shared" si="14"/>
        <v>236</v>
      </c>
      <c r="Y19" s="21">
        <f t="shared" si="14"/>
        <v>237</v>
      </c>
      <c r="Z19" s="21">
        <f t="shared" si="14"/>
        <v>238</v>
      </c>
      <c r="AA19" s="21">
        <f t="shared" si="14"/>
        <v>239</v>
      </c>
      <c r="AB19" s="21">
        <f t="shared" si="14"/>
        <v>240</v>
      </c>
      <c r="AC19" s="21">
        <f t="shared" si="14"/>
        <v>241</v>
      </c>
      <c r="AD19" s="21">
        <f t="shared" si="14"/>
        <v>242</v>
      </c>
      <c r="AE19" s="21">
        <f t="shared" si="14"/>
        <v>243</v>
      </c>
      <c r="AF19" s="21">
        <f t="shared" si="14"/>
        <v>244</v>
      </c>
    </row>
    <row r="20" spans="1:32" ht="15" x14ac:dyDescent="0.25">
      <c r="A20" s="446"/>
      <c r="B20" s="22">
        <f>EDATE(B18,1)</f>
        <v>214</v>
      </c>
      <c r="C20" s="22">
        <f t="shared" ref="C20:AF20" si="15">IFERROR(IF(MONTH(B20+1)=MONTH($B20),B20+1,""),"")</f>
        <v>215</v>
      </c>
      <c r="D20" s="22">
        <f t="shared" si="15"/>
        <v>216</v>
      </c>
      <c r="E20" s="22">
        <f t="shared" si="15"/>
        <v>217</v>
      </c>
      <c r="F20" s="22">
        <f t="shared" si="15"/>
        <v>218</v>
      </c>
      <c r="G20" s="22">
        <f t="shared" si="15"/>
        <v>219</v>
      </c>
      <c r="H20" s="22">
        <f t="shared" si="15"/>
        <v>220</v>
      </c>
      <c r="I20" s="22">
        <f t="shared" si="15"/>
        <v>221</v>
      </c>
      <c r="J20" s="22">
        <f t="shared" si="15"/>
        <v>222</v>
      </c>
      <c r="K20" s="22">
        <f t="shared" si="15"/>
        <v>223</v>
      </c>
      <c r="L20" s="22">
        <f t="shared" si="15"/>
        <v>224</v>
      </c>
      <c r="M20" s="22">
        <f t="shared" si="15"/>
        <v>225</v>
      </c>
      <c r="N20" s="22">
        <f t="shared" si="15"/>
        <v>226</v>
      </c>
      <c r="O20" s="22">
        <f t="shared" si="15"/>
        <v>227</v>
      </c>
      <c r="P20" s="22">
        <f t="shared" si="15"/>
        <v>228</v>
      </c>
      <c r="Q20" s="22">
        <f t="shared" si="15"/>
        <v>229</v>
      </c>
      <c r="R20" s="22">
        <f t="shared" si="15"/>
        <v>230</v>
      </c>
      <c r="S20" s="22">
        <f t="shared" si="15"/>
        <v>231</v>
      </c>
      <c r="T20" s="22">
        <f t="shared" si="15"/>
        <v>232</v>
      </c>
      <c r="U20" s="22">
        <f t="shared" si="15"/>
        <v>233</v>
      </c>
      <c r="V20" s="22">
        <f t="shared" si="15"/>
        <v>234</v>
      </c>
      <c r="W20" s="22">
        <f t="shared" si="15"/>
        <v>235</v>
      </c>
      <c r="X20" s="22">
        <f t="shared" si="15"/>
        <v>236</v>
      </c>
      <c r="Y20" s="22">
        <f t="shared" si="15"/>
        <v>237</v>
      </c>
      <c r="Z20" s="22">
        <f t="shared" si="15"/>
        <v>238</v>
      </c>
      <c r="AA20" s="22">
        <f t="shared" si="15"/>
        <v>239</v>
      </c>
      <c r="AB20" s="22">
        <f t="shared" si="15"/>
        <v>240</v>
      </c>
      <c r="AC20" s="22">
        <f t="shared" si="15"/>
        <v>241</v>
      </c>
      <c r="AD20" s="22">
        <f t="shared" si="15"/>
        <v>242</v>
      </c>
      <c r="AE20" s="22">
        <f t="shared" si="15"/>
        <v>243</v>
      </c>
      <c r="AF20" s="22">
        <f t="shared" si="15"/>
        <v>244</v>
      </c>
    </row>
    <row r="21" spans="1:32" ht="15" x14ac:dyDescent="0.25">
      <c r="A21" s="446">
        <v>44805</v>
      </c>
      <c r="B21" s="21">
        <f t="shared" ref="B21:AF21" si="16">B22</f>
        <v>245</v>
      </c>
      <c r="C21" s="21">
        <f t="shared" si="16"/>
        <v>246</v>
      </c>
      <c r="D21" s="21">
        <f t="shared" si="16"/>
        <v>247</v>
      </c>
      <c r="E21" s="21">
        <f t="shared" si="16"/>
        <v>248</v>
      </c>
      <c r="F21" s="21">
        <f t="shared" si="16"/>
        <v>249</v>
      </c>
      <c r="G21" s="21">
        <f t="shared" si="16"/>
        <v>250</v>
      </c>
      <c r="H21" s="21">
        <f t="shared" si="16"/>
        <v>251</v>
      </c>
      <c r="I21" s="21">
        <f t="shared" si="16"/>
        <v>252</v>
      </c>
      <c r="J21" s="21">
        <f t="shared" si="16"/>
        <v>253</v>
      </c>
      <c r="K21" s="21">
        <f t="shared" si="16"/>
        <v>254</v>
      </c>
      <c r="L21" s="21">
        <f t="shared" si="16"/>
        <v>255</v>
      </c>
      <c r="M21" s="21">
        <f t="shared" si="16"/>
        <v>256</v>
      </c>
      <c r="N21" s="21">
        <f t="shared" si="16"/>
        <v>257</v>
      </c>
      <c r="O21" s="21">
        <f t="shared" si="16"/>
        <v>258</v>
      </c>
      <c r="P21" s="21">
        <f t="shared" si="16"/>
        <v>259</v>
      </c>
      <c r="Q21" s="21">
        <f t="shared" si="16"/>
        <v>260</v>
      </c>
      <c r="R21" s="21">
        <f t="shared" si="16"/>
        <v>261</v>
      </c>
      <c r="S21" s="21">
        <f t="shared" si="16"/>
        <v>262</v>
      </c>
      <c r="T21" s="21">
        <f t="shared" si="16"/>
        <v>263</v>
      </c>
      <c r="U21" s="21">
        <f t="shared" si="16"/>
        <v>264</v>
      </c>
      <c r="V21" s="21">
        <f t="shared" si="16"/>
        <v>265</v>
      </c>
      <c r="W21" s="21">
        <f t="shared" si="16"/>
        <v>266</v>
      </c>
      <c r="X21" s="21">
        <f t="shared" si="16"/>
        <v>267</v>
      </c>
      <c r="Y21" s="21">
        <f t="shared" si="16"/>
        <v>268</v>
      </c>
      <c r="Z21" s="21">
        <f t="shared" si="16"/>
        <v>269</v>
      </c>
      <c r="AA21" s="21">
        <f t="shared" si="16"/>
        <v>270</v>
      </c>
      <c r="AB21" s="21">
        <f t="shared" si="16"/>
        <v>271</v>
      </c>
      <c r="AC21" s="21">
        <f t="shared" si="16"/>
        <v>272</v>
      </c>
      <c r="AD21" s="21">
        <f t="shared" si="16"/>
        <v>273</v>
      </c>
      <c r="AE21" s="21">
        <f t="shared" si="16"/>
        <v>274</v>
      </c>
      <c r="AF21" s="25" t="str">
        <f t="shared" si="16"/>
        <v/>
      </c>
    </row>
    <row r="22" spans="1:32" ht="15" x14ac:dyDescent="0.25">
      <c r="A22" s="446"/>
      <c r="B22" s="22">
        <f>EDATE(B20,1)</f>
        <v>245</v>
      </c>
      <c r="C22" s="22">
        <f t="shared" ref="C22:AF22" si="17">IFERROR(IF(MONTH(B22+1)=MONTH($B22),B22+1,""),"")</f>
        <v>246</v>
      </c>
      <c r="D22" s="22">
        <f t="shared" si="17"/>
        <v>247</v>
      </c>
      <c r="E22" s="22">
        <f t="shared" si="17"/>
        <v>248</v>
      </c>
      <c r="F22" s="22">
        <f t="shared" si="17"/>
        <v>249</v>
      </c>
      <c r="G22" s="22">
        <f t="shared" si="17"/>
        <v>250</v>
      </c>
      <c r="H22" s="22">
        <f t="shared" si="17"/>
        <v>251</v>
      </c>
      <c r="I22" s="22">
        <f t="shared" si="17"/>
        <v>252</v>
      </c>
      <c r="J22" s="22">
        <f t="shared" si="17"/>
        <v>253</v>
      </c>
      <c r="K22" s="22">
        <f t="shared" si="17"/>
        <v>254</v>
      </c>
      <c r="L22" s="22">
        <f t="shared" si="17"/>
        <v>255</v>
      </c>
      <c r="M22" s="22">
        <f t="shared" si="17"/>
        <v>256</v>
      </c>
      <c r="N22" s="22">
        <f t="shared" si="17"/>
        <v>257</v>
      </c>
      <c r="O22" s="22">
        <f t="shared" si="17"/>
        <v>258</v>
      </c>
      <c r="P22" s="22">
        <f t="shared" si="17"/>
        <v>259</v>
      </c>
      <c r="Q22" s="22">
        <f t="shared" si="17"/>
        <v>260</v>
      </c>
      <c r="R22" s="22">
        <f t="shared" si="17"/>
        <v>261</v>
      </c>
      <c r="S22" s="22">
        <f t="shared" si="17"/>
        <v>262</v>
      </c>
      <c r="T22" s="22">
        <f t="shared" si="17"/>
        <v>263</v>
      </c>
      <c r="U22" s="22">
        <f t="shared" si="17"/>
        <v>264</v>
      </c>
      <c r="V22" s="22">
        <f t="shared" si="17"/>
        <v>265</v>
      </c>
      <c r="W22" s="22">
        <f t="shared" si="17"/>
        <v>266</v>
      </c>
      <c r="X22" s="22">
        <f t="shared" si="17"/>
        <v>267</v>
      </c>
      <c r="Y22" s="22">
        <f t="shared" si="17"/>
        <v>268</v>
      </c>
      <c r="Z22" s="22">
        <f t="shared" si="17"/>
        <v>269</v>
      </c>
      <c r="AA22" s="22">
        <f t="shared" si="17"/>
        <v>270</v>
      </c>
      <c r="AB22" s="22">
        <f t="shared" si="17"/>
        <v>271</v>
      </c>
      <c r="AC22" s="22">
        <f t="shared" si="17"/>
        <v>272</v>
      </c>
      <c r="AD22" s="22">
        <f t="shared" si="17"/>
        <v>273</v>
      </c>
      <c r="AE22" s="22">
        <f t="shared" si="17"/>
        <v>274</v>
      </c>
      <c r="AF22" s="24" t="str">
        <f t="shared" si="17"/>
        <v/>
      </c>
    </row>
    <row r="23" spans="1:32" ht="15" x14ac:dyDescent="0.25">
      <c r="A23" s="446">
        <v>44835</v>
      </c>
      <c r="B23" s="21">
        <f t="shared" ref="B23:AF23" si="18">B24</f>
        <v>275</v>
      </c>
      <c r="C23" s="21">
        <f t="shared" si="18"/>
        <v>276</v>
      </c>
      <c r="D23" s="21">
        <f t="shared" si="18"/>
        <v>277</v>
      </c>
      <c r="E23" s="21">
        <f t="shared" si="18"/>
        <v>278</v>
      </c>
      <c r="F23" s="21">
        <f t="shared" si="18"/>
        <v>279</v>
      </c>
      <c r="G23" s="21">
        <f t="shared" si="18"/>
        <v>280</v>
      </c>
      <c r="H23" s="21">
        <f t="shared" si="18"/>
        <v>281</v>
      </c>
      <c r="I23" s="21">
        <f t="shared" si="18"/>
        <v>282</v>
      </c>
      <c r="J23" s="21">
        <f t="shared" si="18"/>
        <v>283</v>
      </c>
      <c r="K23" s="21">
        <f t="shared" si="18"/>
        <v>284</v>
      </c>
      <c r="L23" s="21">
        <f t="shared" si="18"/>
        <v>285</v>
      </c>
      <c r="M23" s="21">
        <f t="shared" si="18"/>
        <v>286</v>
      </c>
      <c r="N23" s="21">
        <f t="shared" si="18"/>
        <v>287</v>
      </c>
      <c r="O23" s="21">
        <f t="shared" si="18"/>
        <v>288</v>
      </c>
      <c r="P23" s="21">
        <f t="shared" si="18"/>
        <v>289</v>
      </c>
      <c r="Q23" s="21">
        <f t="shared" si="18"/>
        <v>290</v>
      </c>
      <c r="R23" s="21">
        <f t="shared" si="18"/>
        <v>291</v>
      </c>
      <c r="S23" s="21">
        <f t="shared" si="18"/>
        <v>292</v>
      </c>
      <c r="T23" s="21">
        <f t="shared" si="18"/>
        <v>293</v>
      </c>
      <c r="U23" s="21">
        <f t="shared" si="18"/>
        <v>294</v>
      </c>
      <c r="V23" s="21">
        <f t="shared" si="18"/>
        <v>295</v>
      </c>
      <c r="W23" s="21">
        <f t="shared" si="18"/>
        <v>296</v>
      </c>
      <c r="X23" s="21">
        <f t="shared" si="18"/>
        <v>297</v>
      </c>
      <c r="Y23" s="21">
        <f t="shared" si="18"/>
        <v>298</v>
      </c>
      <c r="Z23" s="21">
        <f t="shared" si="18"/>
        <v>299</v>
      </c>
      <c r="AA23" s="21">
        <f t="shared" si="18"/>
        <v>300</v>
      </c>
      <c r="AB23" s="21">
        <f t="shared" si="18"/>
        <v>301</v>
      </c>
      <c r="AC23" s="21">
        <f t="shared" si="18"/>
        <v>302</v>
      </c>
      <c r="AD23" s="21">
        <f t="shared" si="18"/>
        <v>303</v>
      </c>
      <c r="AE23" s="21">
        <f t="shared" si="18"/>
        <v>304</v>
      </c>
      <c r="AF23" s="21">
        <f t="shared" si="18"/>
        <v>305</v>
      </c>
    </row>
    <row r="24" spans="1:32" ht="15" x14ac:dyDescent="0.25">
      <c r="A24" s="446"/>
      <c r="B24" s="22">
        <f>EDATE(B22,1)</f>
        <v>275</v>
      </c>
      <c r="C24" s="22">
        <f t="shared" ref="C24:AF24" si="19">IFERROR(IF(MONTH(B24+1)=MONTH($B24),B24+1,""),"")</f>
        <v>276</v>
      </c>
      <c r="D24" s="22">
        <f t="shared" si="19"/>
        <v>277</v>
      </c>
      <c r="E24" s="22">
        <f t="shared" si="19"/>
        <v>278</v>
      </c>
      <c r="F24" s="22">
        <f t="shared" si="19"/>
        <v>279</v>
      </c>
      <c r="G24" s="22">
        <f t="shared" si="19"/>
        <v>280</v>
      </c>
      <c r="H24" s="22">
        <f t="shared" si="19"/>
        <v>281</v>
      </c>
      <c r="I24" s="22">
        <f t="shared" si="19"/>
        <v>282</v>
      </c>
      <c r="J24" s="22">
        <f t="shared" si="19"/>
        <v>283</v>
      </c>
      <c r="K24" s="22">
        <f t="shared" si="19"/>
        <v>284</v>
      </c>
      <c r="L24" s="22">
        <f t="shared" si="19"/>
        <v>285</v>
      </c>
      <c r="M24" s="22">
        <f t="shared" si="19"/>
        <v>286</v>
      </c>
      <c r="N24" s="22">
        <f t="shared" si="19"/>
        <v>287</v>
      </c>
      <c r="O24" s="22">
        <f t="shared" si="19"/>
        <v>288</v>
      </c>
      <c r="P24" s="22">
        <f t="shared" si="19"/>
        <v>289</v>
      </c>
      <c r="Q24" s="22">
        <f t="shared" si="19"/>
        <v>290</v>
      </c>
      <c r="R24" s="22">
        <f t="shared" si="19"/>
        <v>291</v>
      </c>
      <c r="S24" s="22">
        <f t="shared" si="19"/>
        <v>292</v>
      </c>
      <c r="T24" s="22">
        <f t="shared" si="19"/>
        <v>293</v>
      </c>
      <c r="U24" s="22">
        <f t="shared" si="19"/>
        <v>294</v>
      </c>
      <c r="V24" s="22">
        <f t="shared" si="19"/>
        <v>295</v>
      </c>
      <c r="W24" s="22">
        <f t="shared" si="19"/>
        <v>296</v>
      </c>
      <c r="X24" s="22">
        <f t="shared" si="19"/>
        <v>297</v>
      </c>
      <c r="Y24" s="22">
        <f t="shared" si="19"/>
        <v>298</v>
      </c>
      <c r="Z24" s="22">
        <f t="shared" si="19"/>
        <v>299</v>
      </c>
      <c r="AA24" s="22">
        <f t="shared" si="19"/>
        <v>300</v>
      </c>
      <c r="AB24" s="22">
        <f t="shared" si="19"/>
        <v>301</v>
      </c>
      <c r="AC24" s="22">
        <f t="shared" si="19"/>
        <v>302</v>
      </c>
      <c r="AD24" s="22">
        <f t="shared" si="19"/>
        <v>303</v>
      </c>
      <c r="AE24" s="22">
        <f t="shared" si="19"/>
        <v>304</v>
      </c>
      <c r="AF24" s="22">
        <f t="shared" si="19"/>
        <v>305</v>
      </c>
    </row>
    <row r="25" spans="1:32" ht="15" x14ac:dyDescent="0.25">
      <c r="A25" s="446">
        <v>44866</v>
      </c>
      <c r="B25" s="21">
        <f t="shared" ref="B25:AF25" si="20">B26</f>
        <v>306</v>
      </c>
      <c r="C25" s="21">
        <f t="shared" si="20"/>
        <v>307</v>
      </c>
      <c r="D25" s="21">
        <f t="shared" si="20"/>
        <v>308</v>
      </c>
      <c r="E25" s="21">
        <f t="shared" si="20"/>
        <v>309</v>
      </c>
      <c r="F25" s="21">
        <f t="shared" si="20"/>
        <v>310</v>
      </c>
      <c r="G25" s="21">
        <f t="shared" si="20"/>
        <v>311</v>
      </c>
      <c r="H25" s="21">
        <f t="shared" si="20"/>
        <v>312</v>
      </c>
      <c r="I25" s="21">
        <f t="shared" si="20"/>
        <v>313</v>
      </c>
      <c r="J25" s="21">
        <f t="shared" si="20"/>
        <v>314</v>
      </c>
      <c r="K25" s="21">
        <f t="shared" si="20"/>
        <v>315</v>
      </c>
      <c r="L25" s="21">
        <f t="shared" si="20"/>
        <v>316</v>
      </c>
      <c r="M25" s="21">
        <f t="shared" si="20"/>
        <v>317</v>
      </c>
      <c r="N25" s="21">
        <f t="shared" si="20"/>
        <v>318</v>
      </c>
      <c r="O25" s="21">
        <f t="shared" si="20"/>
        <v>319</v>
      </c>
      <c r="P25" s="21">
        <f t="shared" si="20"/>
        <v>320</v>
      </c>
      <c r="Q25" s="21">
        <f t="shared" si="20"/>
        <v>321</v>
      </c>
      <c r="R25" s="21">
        <f t="shared" si="20"/>
        <v>322</v>
      </c>
      <c r="S25" s="21">
        <f t="shared" si="20"/>
        <v>323</v>
      </c>
      <c r="T25" s="21">
        <f t="shared" si="20"/>
        <v>324</v>
      </c>
      <c r="U25" s="21">
        <f t="shared" si="20"/>
        <v>325</v>
      </c>
      <c r="V25" s="21">
        <f t="shared" si="20"/>
        <v>326</v>
      </c>
      <c r="W25" s="21">
        <f t="shared" si="20"/>
        <v>327</v>
      </c>
      <c r="X25" s="21">
        <f t="shared" si="20"/>
        <v>328</v>
      </c>
      <c r="Y25" s="21">
        <f t="shared" si="20"/>
        <v>329</v>
      </c>
      <c r="Z25" s="21">
        <f t="shared" si="20"/>
        <v>330</v>
      </c>
      <c r="AA25" s="21">
        <f t="shared" si="20"/>
        <v>331</v>
      </c>
      <c r="AB25" s="21">
        <f t="shared" si="20"/>
        <v>332</v>
      </c>
      <c r="AC25" s="21">
        <f t="shared" si="20"/>
        <v>333</v>
      </c>
      <c r="AD25" s="21">
        <f t="shared" si="20"/>
        <v>334</v>
      </c>
      <c r="AE25" s="21">
        <f t="shared" si="20"/>
        <v>335</v>
      </c>
      <c r="AF25" s="25" t="str">
        <f t="shared" si="20"/>
        <v/>
      </c>
    </row>
    <row r="26" spans="1:32" ht="15" x14ac:dyDescent="0.25">
      <c r="A26" s="446"/>
      <c r="B26" s="22">
        <f>EDATE(B24,1)</f>
        <v>306</v>
      </c>
      <c r="C26" s="22">
        <f t="shared" ref="C26:AF26" si="21">IFERROR(IF(MONTH(B26+1)=MONTH($B26),B26+1,""),"")</f>
        <v>307</v>
      </c>
      <c r="D26" s="22">
        <f t="shared" si="21"/>
        <v>308</v>
      </c>
      <c r="E26" s="22">
        <f t="shared" si="21"/>
        <v>309</v>
      </c>
      <c r="F26" s="22">
        <f t="shared" si="21"/>
        <v>310</v>
      </c>
      <c r="G26" s="22">
        <f t="shared" si="21"/>
        <v>311</v>
      </c>
      <c r="H26" s="22">
        <f t="shared" si="21"/>
        <v>312</v>
      </c>
      <c r="I26" s="22">
        <f t="shared" si="21"/>
        <v>313</v>
      </c>
      <c r="J26" s="22">
        <f t="shared" si="21"/>
        <v>314</v>
      </c>
      <c r="K26" s="22">
        <f t="shared" si="21"/>
        <v>315</v>
      </c>
      <c r="L26" s="22">
        <f t="shared" si="21"/>
        <v>316</v>
      </c>
      <c r="M26" s="22">
        <f t="shared" si="21"/>
        <v>317</v>
      </c>
      <c r="N26" s="22">
        <f t="shared" si="21"/>
        <v>318</v>
      </c>
      <c r="O26" s="22">
        <f t="shared" si="21"/>
        <v>319</v>
      </c>
      <c r="P26" s="22">
        <f t="shared" si="21"/>
        <v>320</v>
      </c>
      <c r="Q26" s="22">
        <f t="shared" si="21"/>
        <v>321</v>
      </c>
      <c r="R26" s="22">
        <f t="shared" si="21"/>
        <v>322</v>
      </c>
      <c r="S26" s="22">
        <f t="shared" si="21"/>
        <v>323</v>
      </c>
      <c r="T26" s="22">
        <f t="shared" si="21"/>
        <v>324</v>
      </c>
      <c r="U26" s="22">
        <f t="shared" si="21"/>
        <v>325</v>
      </c>
      <c r="V26" s="22">
        <f t="shared" si="21"/>
        <v>326</v>
      </c>
      <c r="W26" s="22">
        <f t="shared" si="21"/>
        <v>327</v>
      </c>
      <c r="X26" s="22">
        <f t="shared" si="21"/>
        <v>328</v>
      </c>
      <c r="Y26" s="22">
        <f t="shared" si="21"/>
        <v>329</v>
      </c>
      <c r="Z26" s="22">
        <f t="shared" si="21"/>
        <v>330</v>
      </c>
      <c r="AA26" s="22">
        <f t="shared" si="21"/>
        <v>331</v>
      </c>
      <c r="AB26" s="22">
        <f t="shared" si="21"/>
        <v>332</v>
      </c>
      <c r="AC26" s="22">
        <f t="shared" si="21"/>
        <v>333</v>
      </c>
      <c r="AD26" s="22">
        <f t="shared" si="21"/>
        <v>334</v>
      </c>
      <c r="AE26" s="22">
        <f t="shared" si="21"/>
        <v>335</v>
      </c>
      <c r="AF26" s="24" t="str">
        <f t="shared" si="21"/>
        <v/>
      </c>
    </row>
    <row r="27" spans="1:32" ht="15" x14ac:dyDescent="0.25">
      <c r="A27" s="446">
        <v>44896</v>
      </c>
      <c r="B27" s="21">
        <f t="shared" ref="B27:AF27" si="22">B28</f>
        <v>336</v>
      </c>
      <c r="C27" s="21">
        <f t="shared" si="22"/>
        <v>337</v>
      </c>
      <c r="D27" s="21">
        <f t="shared" si="22"/>
        <v>338</v>
      </c>
      <c r="E27" s="21">
        <f t="shared" si="22"/>
        <v>339</v>
      </c>
      <c r="F27" s="21">
        <f t="shared" si="22"/>
        <v>340</v>
      </c>
      <c r="G27" s="21">
        <f t="shared" si="22"/>
        <v>341</v>
      </c>
      <c r="H27" s="21">
        <f t="shared" si="22"/>
        <v>342</v>
      </c>
      <c r="I27" s="21">
        <f t="shared" si="22"/>
        <v>343</v>
      </c>
      <c r="J27" s="21">
        <f t="shared" si="22"/>
        <v>344</v>
      </c>
      <c r="K27" s="21">
        <f t="shared" si="22"/>
        <v>345</v>
      </c>
      <c r="L27" s="21">
        <f t="shared" si="22"/>
        <v>346</v>
      </c>
      <c r="M27" s="21">
        <f t="shared" si="22"/>
        <v>347</v>
      </c>
      <c r="N27" s="21">
        <f t="shared" si="22"/>
        <v>348</v>
      </c>
      <c r="O27" s="21">
        <f t="shared" si="22"/>
        <v>349</v>
      </c>
      <c r="P27" s="21">
        <f t="shared" si="22"/>
        <v>350</v>
      </c>
      <c r="Q27" s="21">
        <f t="shared" si="22"/>
        <v>351</v>
      </c>
      <c r="R27" s="21">
        <f t="shared" si="22"/>
        <v>352</v>
      </c>
      <c r="S27" s="21">
        <f t="shared" si="22"/>
        <v>353</v>
      </c>
      <c r="T27" s="21">
        <f t="shared" si="22"/>
        <v>354</v>
      </c>
      <c r="U27" s="21">
        <f t="shared" si="22"/>
        <v>355</v>
      </c>
      <c r="V27" s="21">
        <f t="shared" si="22"/>
        <v>356</v>
      </c>
      <c r="W27" s="21">
        <f t="shared" si="22"/>
        <v>357</v>
      </c>
      <c r="X27" s="21">
        <f t="shared" si="22"/>
        <v>358</v>
      </c>
      <c r="Y27" s="21">
        <f t="shared" si="22"/>
        <v>359</v>
      </c>
      <c r="Z27" s="21">
        <f t="shared" si="22"/>
        <v>360</v>
      </c>
      <c r="AA27" s="21">
        <f t="shared" si="22"/>
        <v>361</v>
      </c>
      <c r="AB27" s="21">
        <f t="shared" si="22"/>
        <v>362</v>
      </c>
      <c r="AC27" s="21">
        <f t="shared" si="22"/>
        <v>363</v>
      </c>
      <c r="AD27" s="21">
        <f t="shared" si="22"/>
        <v>364</v>
      </c>
      <c r="AE27" s="21">
        <f t="shared" si="22"/>
        <v>365</v>
      </c>
      <c r="AF27" s="21">
        <f t="shared" si="22"/>
        <v>366</v>
      </c>
    </row>
    <row r="28" spans="1:32" ht="15" x14ac:dyDescent="0.25">
      <c r="A28" s="446"/>
      <c r="B28" s="22">
        <f>EDATE(B26,1)</f>
        <v>336</v>
      </c>
      <c r="C28" s="22">
        <f t="shared" ref="C28:AF28" si="23">IFERROR(IF(MONTH(B28+1)=MONTH($B28),B28+1,""),"")</f>
        <v>337</v>
      </c>
      <c r="D28" s="22">
        <f t="shared" si="23"/>
        <v>338</v>
      </c>
      <c r="E28" s="22">
        <f t="shared" si="23"/>
        <v>339</v>
      </c>
      <c r="F28" s="22">
        <f t="shared" si="23"/>
        <v>340</v>
      </c>
      <c r="G28" s="22">
        <f t="shared" si="23"/>
        <v>341</v>
      </c>
      <c r="H28" s="22">
        <f t="shared" si="23"/>
        <v>342</v>
      </c>
      <c r="I28" s="22">
        <f t="shared" si="23"/>
        <v>343</v>
      </c>
      <c r="J28" s="22">
        <f t="shared" si="23"/>
        <v>344</v>
      </c>
      <c r="K28" s="22">
        <f t="shared" si="23"/>
        <v>345</v>
      </c>
      <c r="L28" s="22">
        <f t="shared" si="23"/>
        <v>346</v>
      </c>
      <c r="M28" s="22">
        <f t="shared" si="23"/>
        <v>347</v>
      </c>
      <c r="N28" s="22">
        <f t="shared" si="23"/>
        <v>348</v>
      </c>
      <c r="O28" s="22">
        <f t="shared" si="23"/>
        <v>349</v>
      </c>
      <c r="P28" s="22">
        <f t="shared" si="23"/>
        <v>350</v>
      </c>
      <c r="Q28" s="22">
        <f t="shared" si="23"/>
        <v>351</v>
      </c>
      <c r="R28" s="22">
        <f t="shared" si="23"/>
        <v>352</v>
      </c>
      <c r="S28" s="22">
        <f t="shared" si="23"/>
        <v>353</v>
      </c>
      <c r="T28" s="22">
        <f t="shared" si="23"/>
        <v>354</v>
      </c>
      <c r="U28" s="22">
        <f t="shared" si="23"/>
        <v>355</v>
      </c>
      <c r="V28" s="22">
        <f t="shared" si="23"/>
        <v>356</v>
      </c>
      <c r="W28" s="22">
        <f t="shared" si="23"/>
        <v>357</v>
      </c>
      <c r="X28" s="22">
        <f t="shared" si="23"/>
        <v>358</v>
      </c>
      <c r="Y28" s="22">
        <f t="shared" si="23"/>
        <v>359</v>
      </c>
      <c r="Z28" s="22">
        <f t="shared" si="23"/>
        <v>360</v>
      </c>
      <c r="AA28" s="22">
        <f t="shared" si="23"/>
        <v>361</v>
      </c>
      <c r="AB28" s="22">
        <f t="shared" si="23"/>
        <v>362</v>
      </c>
      <c r="AC28" s="22">
        <f t="shared" si="23"/>
        <v>363</v>
      </c>
      <c r="AD28" s="22">
        <f t="shared" si="23"/>
        <v>364</v>
      </c>
      <c r="AE28" s="22">
        <f t="shared" si="23"/>
        <v>365</v>
      </c>
      <c r="AF28" s="22">
        <f t="shared" si="23"/>
        <v>366</v>
      </c>
    </row>
  </sheetData>
  <sheetProtection algorithmName="SHA-512" hashValue="VxmZBhXN8nDeU+v+xDA5znICHTq8/bObhZeYqcu+ZhcmSj41egyXsQGVGRIWGSW5J0vFLEfcUE9B5ZEG5oJ/ZA==" saltValue="eoGjPlVfFYe2VAaw+jKNjw==" spinCount="100000" sheet="1" objects="1" scenarios="1"/>
  <mergeCells count="12">
    <mergeCell ref="A25:A26"/>
    <mergeCell ref="A27:A28"/>
    <mergeCell ref="A15:A16"/>
    <mergeCell ref="A17:A18"/>
    <mergeCell ref="A19:A20"/>
    <mergeCell ref="A21:A22"/>
    <mergeCell ref="A23:A24"/>
    <mergeCell ref="A5:A6"/>
    <mergeCell ref="A7:A8"/>
    <mergeCell ref="A9:A10"/>
    <mergeCell ref="A11:A12"/>
    <mergeCell ref="A13:A14"/>
  </mergeCells>
  <conditionalFormatting sqref="B5:AF28">
    <cfRule type="expression" dxfId="17" priority="36">
      <formula>WEEKDAY(B5,2)&gt;5</formula>
    </cfRule>
  </conditionalFormatting>
  <pageMargins left="0.7" right="0.7" top="0.78740157500000008" bottom="0.78740157500000008"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004500CD-00F2-45BB-9720-000900240017}">
            <xm:f>VLOOKUP(B5,Feiertage!$B$25:$B$31,1,0)</xm:f>
            <x14:dxf>
              <fill>
                <patternFill patternType="solid">
                  <fgColor theme="8" tint="0.79998168889431442"/>
                  <bgColor theme="8" tint="0.79998168889431442"/>
                </patternFill>
              </fill>
            </x14:dxf>
          </x14:cfRule>
          <x14:cfRule type="expression" priority="2" id="{00530026-0059-44A5-8583-00FB00F10083}">
            <xm:f>IF('Start Data'!$B$3=Feiertage!$Q$2,VLOOKUP(B5,Feiertage!$Q$3:$Q$21,1,0),0)</xm:f>
            <x14:dxf>
              <fill>
                <patternFill patternType="solid">
                  <fgColor theme="8" tint="0.79998168889431442"/>
                  <bgColor theme="8" tint="0.79998168889431442"/>
                </patternFill>
              </fill>
            </x14:dxf>
          </x14:cfRule>
          <x14:cfRule type="expression" priority="3" id="{00B9006B-0057-4112-B493-00B900DB004A}">
            <xm:f>IF('Start Data'!$B$3=Feiertage!$P$2,VLOOKUP(B5,Feiertage!$P$3:$P$21,1,0),0)</xm:f>
            <x14:dxf>
              <fill>
                <patternFill patternType="solid">
                  <fgColor theme="8" tint="0.79998168889431442"/>
                  <bgColor theme="8" tint="0.79998168889431442"/>
                </patternFill>
              </fill>
            </x14:dxf>
          </x14:cfRule>
          <x14:cfRule type="expression" priority="4" id="{00CB0071-009D-405E-9A81-008C002C0089}">
            <xm:f>IF('Start Data'!$B$3=Feiertage!$O$2,VLOOKUP(B5,Feiertage!$O$3:$O$21,1,0),0)</xm:f>
            <x14:dxf>
              <fill>
                <patternFill patternType="solid">
                  <fgColor theme="8" tint="0.79998168889431442"/>
                  <bgColor theme="8" tint="0.79998168889431442"/>
                </patternFill>
              </fill>
            </x14:dxf>
          </x14:cfRule>
          <x14:cfRule type="expression" priority="5" id="{00DE00E9-0097-49D8-BE03-00FE00BE00AE}">
            <xm:f>IF('Start Data'!$B$3=Feiertage!$N$2,VLOOKUP(B5,Feiertage!$N$3:$N$21,1,0),0)</xm:f>
            <x14:dxf>
              <fill>
                <patternFill patternType="solid">
                  <fgColor theme="8" tint="0.79998168889431442"/>
                  <bgColor theme="8" tint="0.79998168889431442"/>
                </patternFill>
              </fill>
            </x14:dxf>
          </x14:cfRule>
          <x14:cfRule type="expression" priority="6" id="{0093005E-00B4-4C0F-BBF3-0086002B00A7}">
            <xm:f>IF('Start Data'!$B$3=Feiertage!$M$2,VLOOKUP(B5,Feiertage!$M$3:$M$21,1,0),0)</xm:f>
            <x14:dxf>
              <fill>
                <patternFill patternType="solid">
                  <fgColor theme="8" tint="0.79998168889431442"/>
                  <bgColor theme="8" tint="0.79998168889431442"/>
                </patternFill>
              </fill>
            </x14:dxf>
          </x14:cfRule>
          <x14:cfRule type="expression" priority="7" id="{00B8009E-0036-4069-9A3A-006A00AC006C}">
            <xm:f>IF('Start Data'!$B$3=Feiertage!$L$2,VLOOKUP(B5,Feiertage!$L$3:$L$21,1,0),0)</xm:f>
            <x14:dxf>
              <fill>
                <patternFill patternType="solid">
                  <fgColor theme="8" tint="0.79998168889431442"/>
                  <bgColor theme="8" tint="0.79998168889431442"/>
                </patternFill>
              </fill>
            </x14:dxf>
          </x14:cfRule>
          <x14:cfRule type="expression" priority="8" id="{00FF0011-0032-4DE9-A6CB-004300F20006}">
            <xm:f>IF('Start Data'!$B$3=Feiertage!$K$2,VLOOKUP(B5,Feiertage!$K$3:$K$21,1,0),0)</xm:f>
            <x14:dxf>
              <fill>
                <patternFill patternType="solid">
                  <fgColor theme="8" tint="0.79998168889431442"/>
                  <bgColor theme="8" tint="0.79998168889431442"/>
                </patternFill>
              </fill>
            </x14:dxf>
          </x14:cfRule>
          <x14:cfRule type="expression" priority="9" id="{00320098-001A-4608-8D3D-006000FA0084}">
            <xm:f>IF('Start Data'!$B$3=Feiertage!$J$2,VLOOKUP(B5,Feiertage!$J$3:$J$21,1,0),0)</xm:f>
            <x14:dxf>
              <fill>
                <patternFill patternType="solid">
                  <fgColor theme="8" tint="0.79998168889431442"/>
                  <bgColor theme="8" tint="0.79998168889431442"/>
                </patternFill>
              </fill>
            </x14:dxf>
          </x14:cfRule>
          <x14:cfRule type="expression" priority="10" id="{001C002E-00E4-4B9A-A463-008D0071004F}">
            <xm:f>IF('Start Data'!$B$3=Feiertage!$I$2,VLOOKUP(B5,Feiertage!$I$3:$I$21,1,0),0)</xm:f>
            <x14:dxf>
              <fill>
                <patternFill patternType="solid">
                  <fgColor theme="8" tint="0.79998168889431442"/>
                  <bgColor theme="8" tint="0.79998168889431442"/>
                </patternFill>
              </fill>
            </x14:dxf>
          </x14:cfRule>
          <x14:cfRule type="expression" priority="11" id="{00AF00CC-00BC-4482-A1BB-009B003A0016}">
            <xm:f>IF('Start Data'!$B$3=Feiertage!$H$2,VLOOKUP(B5,Feiertage!$H$3:$H$21,1,0),0)</xm:f>
            <x14:dxf>
              <fill>
                <patternFill patternType="solid">
                  <fgColor theme="8" tint="0.79998168889431442"/>
                  <bgColor theme="8" tint="0.79998168889431442"/>
                </patternFill>
              </fill>
            </x14:dxf>
          </x14:cfRule>
          <x14:cfRule type="expression" priority="12" id="{006200EF-00F6-47A8-97DD-005A00EC002A}">
            <xm:f>IF('Start Data'!$B$3=Feiertage!$G$2,VLOOKUP(B5,Feiertage!$G$3:$G$21,1,0),0)</xm:f>
            <x14:dxf>
              <fill>
                <patternFill patternType="solid">
                  <fgColor theme="8" tint="0.79998168889431442"/>
                  <bgColor theme="8" tint="0.79998168889431442"/>
                </patternFill>
              </fill>
            </x14:dxf>
          </x14:cfRule>
          <x14:cfRule type="expression" priority="13" id="{002D00BA-000E-42E7-90DB-00CC00A00081}">
            <xm:f>IF('Start Data'!$B$3=Feiertage!$F$2,VLOOKUP(B5,Feiertage!$F$3:$F$21,1,0),0)</xm:f>
            <x14:dxf>
              <fill>
                <patternFill patternType="solid">
                  <fgColor theme="8" tint="0.79998168889431442"/>
                  <bgColor theme="8" tint="0.79998168889431442"/>
                </patternFill>
              </fill>
            </x14:dxf>
          </x14:cfRule>
          <x14:cfRule type="expression" priority="14" id="{00600056-0029-4D7F-8164-00A40092002D}">
            <xm:f>IF('Start Data'!$B$3=Feiertage!$E$2,VLOOKUP(B5,Feiertage!$E$3:$E$21,1,0),0)</xm:f>
            <x14:dxf>
              <fill>
                <patternFill patternType="solid">
                  <fgColor theme="8" tint="0.79998168889431442"/>
                  <bgColor theme="8" tint="0.79998168889431442"/>
                </patternFill>
              </fill>
            </x14:dxf>
          </x14:cfRule>
          <x14:cfRule type="expression" priority="15" id="{00610021-0048-4855-B66A-004A001F00BA}">
            <xm:f>IF('Start Data'!$B$3=Feiertage!$D$2,VLOOKUP(B5,Feiertage!$D$3:$D$21,1,0),0)</xm:f>
            <x14:dxf>
              <fill>
                <patternFill patternType="solid">
                  <fgColor theme="8" tint="0.79998168889431442"/>
                  <bgColor theme="8" tint="0.79998168889431442"/>
                </patternFill>
              </fill>
            </x14:dxf>
          </x14:cfRule>
          <x14:cfRule type="expression" priority="16" id="{00DF009C-00BC-49E6-B7B5-0032001B0046}">
            <xm:f>IF('Start Data'!$B$3=Feiertage!$B$2,VLOOKUP(B5,Feiertage!$B$3:$B$21,1,0),0)</xm:f>
            <x14:dxf>
              <fill>
                <patternFill patternType="solid">
                  <fgColor theme="8" tint="0.79998168889431442"/>
                  <bgColor theme="8" tint="0.79998168889431442"/>
                </patternFill>
              </fill>
            </x14:dxf>
          </x14:cfRule>
          <x14:cfRule type="expression" priority="17" id="{00760042-0047-43C2-8EB4-0049005800E1}">
            <xm:f>IF('Start Data'!$B$3=Feiertage!$C$2,VLOOKUP(B5,Feiertage!$C$3:$C$21,1,0),0)</xm:f>
            <x14:dxf>
              <fill>
                <patternFill patternType="solid">
                  <fgColor theme="8" tint="0.79998168889431442"/>
                  <bgColor theme="8" tint="0.79998168889431442"/>
                </patternFill>
              </fill>
            </x14:dxf>
          </x14:cfRule>
          <xm:sqref>B5:AF28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CC"/>
  </sheetPr>
  <dimension ref="A1:L54"/>
  <sheetViews>
    <sheetView showGridLines="0" topLeftCell="A19" workbookViewId="0">
      <selection activeCell="D14" sqref="D14"/>
    </sheetView>
  </sheetViews>
  <sheetFormatPr baseColWidth="10" defaultRowHeight="15" outlineLevelRow="1" x14ac:dyDescent="0.25"/>
  <cols>
    <col min="1" max="1" width="30.5703125" style="16" customWidth="1"/>
    <col min="2" max="2" width="19" style="272" customWidth="1"/>
    <col min="3" max="3" width="17.28515625" style="16" customWidth="1"/>
    <col min="4" max="4" width="14.28515625" style="16" customWidth="1"/>
    <col min="5" max="5" width="13.5703125" style="16" customWidth="1"/>
    <col min="6" max="6" width="13.85546875" style="16" customWidth="1"/>
    <col min="7" max="16384" width="11.42578125" style="16"/>
  </cols>
  <sheetData>
    <row r="1" spans="1:7" ht="23.25" x14ac:dyDescent="0.25">
      <c r="A1" s="76" t="s">
        <v>76</v>
      </c>
      <c r="B1" s="76"/>
      <c r="C1" s="77"/>
      <c r="D1" s="76"/>
      <c r="E1" s="92"/>
    </row>
    <row r="2" spans="1:7" x14ac:dyDescent="0.25">
      <c r="A2" s="304"/>
      <c r="B2" s="305"/>
      <c r="C2" s="255"/>
      <c r="D2" s="255"/>
      <c r="E2" s="255"/>
      <c r="F2" s="255"/>
    </row>
    <row r="3" spans="1:7" x14ac:dyDescent="0.25">
      <c r="A3" s="281" t="s">
        <v>1</v>
      </c>
      <c r="B3" s="257"/>
      <c r="D3" s="276" t="s">
        <v>0</v>
      </c>
      <c r="E3" s="92"/>
      <c r="F3" s="28"/>
      <c r="G3" s="28"/>
    </row>
    <row r="4" spans="1:7" x14ac:dyDescent="0.25">
      <c r="A4" s="282" t="s">
        <v>3</v>
      </c>
      <c r="B4" s="257"/>
      <c r="C4" s="258"/>
      <c r="D4" s="255"/>
      <c r="E4" s="255"/>
      <c r="F4" s="255"/>
    </row>
    <row r="5" spans="1:7" x14ac:dyDescent="0.25">
      <c r="A5" s="28"/>
      <c r="B5" s="259"/>
      <c r="C5" s="255"/>
      <c r="D5" s="313" t="s">
        <v>154</v>
      </c>
      <c r="E5" s="314"/>
      <c r="F5" s="278"/>
    </row>
    <row r="6" spans="1:7" x14ac:dyDescent="0.25">
      <c r="A6" s="28"/>
      <c r="B6" s="259"/>
      <c r="C6" s="255"/>
      <c r="D6" s="315"/>
      <c r="E6" s="316"/>
      <c r="F6" s="278"/>
    </row>
    <row r="7" spans="1:7" x14ac:dyDescent="0.25">
      <c r="A7" s="283" t="s">
        <v>4</v>
      </c>
      <c r="B7" s="257"/>
      <c r="C7" s="255"/>
      <c r="D7" s="317"/>
      <c r="E7" s="318"/>
      <c r="F7" s="278"/>
    </row>
    <row r="8" spans="1:7" x14ac:dyDescent="0.25">
      <c r="A8" s="283" t="s">
        <v>5</v>
      </c>
      <c r="B8" s="257"/>
      <c r="C8" s="255"/>
      <c r="D8" s="280" t="s">
        <v>155</v>
      </c>
      <c r="E8" s="257"/>
      <c r="F8" s="279"/>
    </row>
    <row r="9" spans="1:7" x14ac:dyDescent="0.25">
      <c r="A9" s="283" t="s">
        <v>6</v>
      </c>
      <c r="B9" s="257"/>
      <c r="C9" s="255"/>
    </row>
    <row r="10" spans="1:7" x14ac:dyDescent="0.25">
      <c r="A10" s="283" t="s">
        <v>7</v>
      </c>
      <c r="B10" s="257"/>
      <c r="C10" s="255"/>
      <c r="D10" s="312"/>
      <c r="E10" s="312"/>
      <c r="F10" s="312"/>
    </row>
    <row r="11" spans="1:7" x14ac:dyDescent="0.25">
      <c r="A11" s="283" t="s">
        <v>8</v>
      </c>
      <c r="B11" s="257"/>
      <c r="C11" s="258"/>
      <c r="D11" s="255"/>
      <c r="E11" s="255"/>
      <c r="F11" s="255"/>
    </row>
    <row r="12" spans="1:7" x14ac:dyDescent="0.25">
      <c r="A12" s="284" t="s">
        <v>134</v>
      </c>
      <c r="B12" s="257"/>
      <c r="C12" s="255"/>
      <c r="D12" s="255"/>
      <c r="E12" s="255"/>
      <c r="F12" s="255"/>
    </row>
    <row r="13" spans="1:7" x14ac:dyDescent="0.25">
      <c r="A13" s="288" t="s">
        <v>151</v>
      </c>
      <c r="B13" s="270"/>
      <c r="C13" s="255"/>
      <c r="D13" s="255"/>
      <c r="E13" s="255"/>
      <c r="F13" s="255"/>
    </row>
    <row r="14" spans="1:7" x14ac:dyDescent="0.25">
      <c r="A14" s="288" t="s">
        <v>152</v>
      </c>
      <c r="B14" s="270"/>
      <c r="C14" s="255"/>
      <c r="D14" s="255"/>
      <c r="E14" s="255"/>
      <c r="F14" s="255"/>
    </row>
    <row r="15" spans="1:7" x14ac:dyDescent="0.25">
      <c r="A15" s="286" t="s">
        <v>158</v>
      </c>
      <c r="B15" s="292" t="str">
        <f>IF(B13=0,"",IF(B14=0,"",IF(((YEAR(B14)-YEAR(B13))*12+MONTH(B14)-MONTH(B13)+1)&lt;=0,"Projektzeitraum prüfen!",(YEAR(B14)-YEAR(B13))*12+MONTH(B14)-MONTH(B13)+1)))</f>
        <v/>
      </c>
      <c r="C15" s="255"/>
      <c r="D15" s="255"/>
      <c r="E15" s="255"/>
      <c r="F15" s="255"/>
    </row>
    <row r="16" spans="1:7" x14ac:dyDescent="0.25">
      <c r="A16" s="28"/>
      <c r="B16" s="256"/>
      <c r="C16" s="255"/>
      <c r="D16" s="255"/>
      <c r="E16" s="255"/>
      <c r="F16" s="255"/>
    </row>
    <row r="17" spans="1:12" x14ac:dyDescent="0.25">
      <c r="A17" s="286" t="s">
        <v>156</v>
      </c>
      <c r="B17" s="257"/>
      <c r="C17" s="277" t="s">
        <v>153</v>
      </c>
      <c r="D17" s="28"/>
      <c r="E17" s="28"/>
      <c r="F17" s="28"/>
      <c r="G17" s="92"/>
      <c r="H17" s="92"/>
      <c r="I17" s="92"/>
      <c r="J17" s="92"/>
    </row>
    <row r="18" spans="1:12" x14ac:dyDescent="0.25">
      <c r="A18" s="285" t="s">
        <v>143</v>
      </c>
      <c r="B18" s="31">
        <f>215/12</f>
        <v>17.916666666666668</v>
      </c>
      <c r="C18" s="260"/>
      <c r="D18" s="255"/>
      <c r="E18" s="255"/>
      <c r="F18" s="255"/>
    </row>
    <row r="19" spans="1:12" s="263" customFormat="1" ht="33" customHeight="1" x14ac:dyDescent="0.25">
      <c r="A19" s="29"/>
      <c r="B19" s="254"/>
      <c r="C19" s="308" t="s">
        <v>141</v>
      </c>
      <c r="D19" s="309"/>
      <c r="E19" s="310" t="s">
        <v>142</v>
      </c>
      <c r="F19" s="311"/>
      <c r="G19" s="261"/>
      <c r="H19" s="262"/>
    </row>
    <row r="20" spans="1:12" x14ac:dyDescent="0.25">
      <c r="A20" s="306" t="s">
        <v>157</v>
      </c>
      <c r="B20" s="32" t="s">
        <v>103</v>
      </c>
      <c r="C20" s="287" t="s">
        <v>12</v>
      </c>
      <c r="D20" s="287" t="s">
        <v>11</v>
      </c>
      <c r="E20" s="287" t="s">
        <v>12</v>
      </c>
      <c r="F20" s="287" t="s">
        <v>11</v>
      </c>
      <c r="G20" s="264"/>
      <c r="H20" s="265"/>
    </row>
    <row r="21" spans="1:12" x14ac:dyDescent="0.25">
      <c r="A21" s="307"/>
      <c r="B21" s="33" t="s">
        <v>32</v>
      </c>
      <c r="C21" s="257"/>
      <c r="D21" s="34" t="e">
        <f>C21/($B$17*5)</f>
        <v>#DIV/0!</v>
      </c>
      <c r="E21" s="257"/>
      <c r="F21" s="34" t="e">
        <f>E21/($B$17*5)</f>
        <v>#DIV/0!</v>
      </c>
      <c r="G21" s="264"/>
      <c r="H21" s="266"/>
    </row>
    <row r="22" spans="1:12" x14ac:dyDescent="0.25">
      <c r="A22" s="307"/>
      <c r="B22" s="33" t="s">
        <v>86</v>
      </c>
      <c r="C22" s="257"/>
      <c r="D22" s="34" t="e">
        <f t="shared" ref="D22:D32" si="0">C22/($B$17*5)</f>
        <v>#DIV/0!</v>
      </c>
      <c r="E22" s="257"/>
      <c r="F22" s="34" t="e">
        <f t="shared" ref="F22:F32" si="1">E22/($B$17*5)</f>
        <v>#DIV/0!</v>
      </c>
      <c r="G22" s="264"/>
      <c r="H22" s="266"/>
    </row>
    <row r="23" spans="1:12" x14ac:dyDescent="0.25">
      <c r="A23" s="307"/>
      <c r="B23" s="33" t="s">
        <v>89</v>
      </c>
      <c r="C23" s="257"/>
      <c r="D23" s="34" t="e">
        <f t="shared" si="0"/>
        <v>#DIV/0!</v>
      </c>
      <c r="E23" s="257"/>
      <c r="F23" s="34" t="e">
        <f t="shared" si="1"/>
        <v>#DIV/0!</v>
      </c>
      <c r="G23" s="264"/>
      <c r="H23" s="266"/>
    </row>
    <row r="24" spans="1:12" x14ac:dyDescent="0.25">
      <c r="A24" s="307"/>
      <c r="B24" s="33" t="s">
        <v>90</v>
      </c>
      <c r="C24" s="257"/>
      <c r="D24" s="34" t="e">
        <f t="shared" si="0"/>
        <v>#DIV/0!</v>
      </c>
      <c r="E24" s="257"/>
      <c r="F24" s="34" t="e">
        <f t="shared" si="1"/>
        <v>#DIV/0!</v>
      </c>
      <c r="G24" s="264"/>
      <c r="H24" s="266"/>
      <c r="I24" s="255"/>
      <c r="J24" s="255"/>
      <c r="K24" s="255"/>
      <c r="L24" s="255"/>
    </row>
    <row r="25" spans="1:12" x14ac:dyDescent="0.25">
      <c r="A25" s="307"/>
      <c r="B25" s="33" t="s">
        <v>91</v>
      </c>
      <c r="C25" s="257"/>
      <c r="D25" s="34" t="e">
        <f t="shared" si="0"/>
        <v>#DIV/0!</v>
      </c>
      <c r="E25" s="257"/>
      <c r="F25" s="34" t="e">
        <f t="shared" si="1"/>
        <v>#DIV/0!</v>
      </c>
      <c r="G25" s="264"/>
      <c r="H25" s="266"/>
      <c r="I25" s="267"/>
      <c r="J25" s="268"/>
      <c r="K25" s="269"/>
      <c r="L25" s="269"/>
    </row>
    <row r="26" spans="1:12" x14ac:dyDescent="0.25">
      <c r="A26" s="307"/>
      <c r="B26" s="33" t="s">
        <v>100</v>
      </c>
      <c r="C26" s="257"/>
      <c r="D26" s="34" t="e">
        <f t="shared" si="0"/>
        <v>#DIV/0!</v>
      </c>
      <c r="E26" s="257"/>
      <c r="F26" s="34" t="e">
        <f t="shared" si="1"/>
        <v>#DIV/0!</v>
      </c>
      <c r="G26" s="264"/>
      <c r="H26" s="266"/>
      <c r="I26" s="267"/>
      <c r="J26" s="268"/>
      <c r="K26" s="269"/>
      <c r="L26" s="269"/>
    </row>
    <row r="27" spans="1:12" x14ac:dyDescent="0.25">
      <c r="A27" s="307"/>
      <c r="B27" s="33" t="s">
        <v>87</v>
      </c>
      <c r="C27" s="257"/>
      <c r="D27" s="34" t="e">
        <f t="shared" si="0"/>
        <v>#DIV/0!</v>
      </c>
      <c r="E27" s="257"/>
      <c r="F27" s="34" t="e">
        <f t="shared" si="1"/>
        <v>#DIV/0!</v>
      </c>
      <c r="G27" s="264"/>
      <c r="H27" s="266"/>
    </row>
    <row r="28" spans="1:12" x14ac:dyDescent="0.25">
      <c r="A28" s="307"/>
      <c r="B28" s="33" t="s">
        <v>88</v>
      </c>
      <c r="C28" s="257"/>
      <c r="D28" s="34" t="e">
        <f t="shared" si="0"/>
        <v>#DIV/0!</v>
      </c>
      <c r="E28" s="257"/>
      <c r="F28" s="34" t="e">
        <f t="shared" si="1"/>
        <v>#DIV/0!</v>
      </c>
      <c r="G28" s="264"/>
      <c r="H28" s="266"/>
    </row>
    <row r="29" spans="1:12" x14ac:dyDescent="0.25">
      <c r="A29" s="307"/>
      <c r="B29" s="33" t="s">
        <v>92</v>
      </c>
      <c r="C29" s="257"/>
      <c r="D29" s="34" t="e">
        <f t="shared" si="0"/>
        <v>#DIV/0!</v>
      </c>
      <c r="E29" s="257"/>
      <c r="F29" s="34" t="e">
        <f t="shared" si="1"/>
        <v>#DIV/0!</v>
      </c>
      <c r="G29" s="264"/>
      <c r="H29" s="266"/>
    </row>
    <row r="30" spans="1:12" x14ac:dyDescent="0.25">
      <c r="A30" s="307"/>
      <c r="B30" s="33" t="s">
        <v>93</v>
      </c>
      <c r="C30" s="257"/>
      <c r="D30" s="34" t="e">
        <f t="shared" si="0"/>
        <v>#DIV/0!</v>
      </c>
      <c r="E30" s="257"/>
      <c r="F30" s="34" t="e">
        <f t="shared" si="1"/>
        <v>#DIV/0!</v>
      </c>
      <c r="G30" s="264"/>
      <c r="H30" s="266"/>
    </row>
    <row r="31" spans="1:12" x14ac:dyDescent="0.25">
      <c r="A31" s="307"/>
      <c r="B31" s="33" t="s">
        <v>94</v>
      </c>
      <c r="C31" s="257"/>
      <c r="D31" s="34" t="e">
        <f t="shared" si="0"/>
        <v>#DIV/0!</v>
      </c>
      <c r="E31" s="257"/>
      <c r="F31" s="34" t="e">
        <f t="shared" si="1"/>
        <v>#DIV/0!</v>
      </c>
      <c r="G31" s="264"/>
      <c r="H31" s="266"/>
    </row>
    <row r="32" spans="1:12" x14ac:dyDescent="0.25">
      <c r="A32" s="307"/>
      <c r="B32" s="33" t="s">
        <v>95</v>
      </c>
      <c r="C32" s="257"/>
      <c r="D32" s="34" t="e">
        <f t="shared" si="0"/>
        <v>#DIV/0!</v>
      </c>
      <c r="E32" s="257"/>
      <c r="F32" s="34" t="e">
        <f t="shared" si="1"/>
        <v>#DIV/0!</v>
      </c>
      <c r="G32" s="264"/>
      <c r="H32" s="266"/>
    </row>
    <row r="33" spans="1:7" x14ac:dyDescent="0.25">
      <c r="A33" s="28"/>
      <c r="B33" s="256"/>
      <c r="C33" s="255"/>
      <c r="D33" s="255"/>
      <c r="E33" s="255"/>
    </row>
    <row r="34" spans="1:7" x14ac:dyDescent="0.25">
      <c r="B34" s="16"/>
      <c r="C34" s="255"/>
      <c r="D34" s="255"/>
      <c r="E34" s="255"/>
      <c r="F34" s="255"/>
    </row>
    <row r="35" spans="1:7" x14ac:dyDescent="0.25">
      <c r="B35" s="16"/>
      <c r="C35" s="255"/>
      <c r="D35" s="255"/>
      <c r="E35" s="255"/>
      <c r="F35" s="255"/>
    </row>
    <row r="36" spans="1:7" x14ac:dyDescent="0.25">
      <c r="A36" s="255"/>
      <c r="B36" s="256"/>
      <c r="C36" s="255"/>
      <c r="D36" s="255"/>
      <c r="E36" s="255"/>
      <c r="F36" s="255"/>
    </row>
    <row r="37" spans="1:7" x14ac:dyDescent="0.25">
      <c r="A37" s="289" t="s">
        <v>13</v>
      </c>
      <c r="B37" s="290" t="s">
        <v>14</v>
      </c>
      <c r="C37" s="289" t="s">
        <v>15</v>
      </c>
      <c r="D37" s="289" t="s">
        <v>9</v>
      </c>
      <c r="E37" s="289" t="s">
        <v>10</v>
      </c>
      <c r="F37" s="290" t="s">
        <v>150</v>
      </c>
    </row>
    <row r="38" spans="1:7" x14ac:dyDescent="0.25">
      <c r="A38" s="257" t="s">
        <v>16</v>
      </c>
      <c r="B38" s="257"/>
      <c r="C38" s="257"/>
      <c r="D38" s="30" t="str">
        <f t="shared" ref="D38:D52" si="2">IF(B38&gt;0,EDATE($B$13,(B38-1)),"")</f>
        <v/>
      </c>
      <c r="E38" s="30" t="str">
        <f t="shared" ref="E38:E52" si="3">IF(C38&gt;0,EOMONTH($B$13,(C38-1)),"")</f>
        <v/>
      </c>
      <c r="F38" s="257"/>
      <c r="G38" s="271"/>
    </row>
    <row r="39" spans="1:7" x14ac:dyDescent="0.25">
      <c r="A39" s="257" t="s">
        <v>17</v>
      </c>
      <c r="B39" s="299"/>
      <c r="C39" s="257"/>
      <c r="D39" s="30" t="str">
        <f t="shared" si="2"/>
        <v/>
      </c>
      <c r="E39" s="30" t="str">
        <f t="shared" si="3"/>
        <v/>
      </c>
      <c r="F39" s="257"/>
    </row>
    <row r="40" spans="1:7" x14ac:dyDescent="0.25">
      <c r="A40" s="257" t="s">
        <v>18</v>
      </c>
      <c r="B40" s="257"/>
      <c r="C40" s="257"/>
      <c r="D40" s="30" t="str">
        <f t="shared" si="2"/>
        <v/>
      </c>
      <c r="E40" s="30" t="str">
        <f t="shared" si="3"/>
        <v/>
      </c>
      <c r="F40" s="257"/>
    </row>
    <row r="41" spans="1:7" x14ac:dyDescent="0.25">
      <c r="A41" s="257" t="s">
        <v>19</v>
      </c>
      <c r="B41" s="257"/>
      <c r="C41" s="257"/>
      <c r="D41" s="30" t="str">
        <f t="shared" si="2"/>
        <v/>
      </c>
      <c r="E41" s="30" t="str">
        <f t="shared" si="3"/>
        <v/>
      </c>
      <c r="F41" s="257"/>
    </row>
    <row r="42" spans="1:7" x14ac:dyDescent="0.25">
      <c r="A42" s="257" t="s">
        <v>20</v>
      </c>
      <c r="B42" s="257"/>
      <c r="C42" s="257"/>
      <c r="D42" s="30" t="str">
        <f t="shared" si="2"/>
        <v/>
      </c>
      <c r="E42" s="30" t="str">
        <f t="shared" si="3"/>
        <v/>
      </c>
      <c r="F42" s="257"/>
    </row>
    <row r="43" spans="1:7" x14ac:dyDescent="0.25">
      <c r="A43" s="257" t="s">
        <v>21</v>
      </c>
      <c r="B43" s="257"/>
      <c r="C43" s="257"/>
      <c r="D43" s="30" t="str">
        <f t="shared" si="2"/>
        <v/>
      </c>
      <c r="E43" s="30" t="str">
        <f t="shared" si="3"/>
        <v/>
      </c>
      <c r="F43" s="257"/>
    </row>
    <row r="44" spans="1:7" x14ac:dyDescent="0.25">
      <c r="A44" s="257" t="s">
        <v>22</v>
      </c>
      <c r="B44" s="257"/>
      <c r="C44" s="257"/>
      <c r="D44" s="30" t="str">
        <f t="shared" si="2"/>
        <v/>
      </c>
      <c r="E44" s="30" t="str">
        <f t="shared" si="3"/>
        <v/>
      </c>
      <c r="F44" s="257"/>
    </row>
    <row r="45" spans="1:7" hidden="1" outlineLevel="1" x14ac:dyDescent="0.25">
      <c r="A45" s="257" t="s">
        <v>23</v>
      </c>
      <c r="B45" s="257"/>
      <c r="C45" s="257"/>
      <c r="D45" s="30" t="str">
        <f t="shared" si="2"/>
        <v/>
      </c>
      <c r="E45" s="30" t="str">
        <f t="shared" si="3"/>
        <v/>
      </c>
      <c r="F45" s="257"/>
    </row>
    <row r="46" spans="1:7" hidden="1" outlineLevel="1" x14ac:dyDescent="0.25">
      <c r="A46" s="257" t="s">
        <v>24</v>
      </c>
      <c r="B46" s="257"/>
      <c r="C46" s="257"/>
      <c r="D46" s="30" t="str">
        <f t="shared" si="2"/>
        <v/>
      </c>
      <c r="E46" s="30" t="str">
        <f t="shared" si="3"/>
        <v/>
      </c>
      <c r="F46" s="257"/>
    </row>
    <row r="47" spans="1:7" hidden="1" outlineLevel="1" x14ac:dyDescent="0.25">
      <c r="A47" s="257" t="s">
        <v>25</v>
      </c>
      <c r="B47" s="257"/>
      <c r="C47" s="257"/>
      <c r="D47" s="30" t="str">
        <f t="shared" si="2"/>
        <v/>
      </c>
      <c r="E47" s="30" t="str">
        <f t="shared" si="3"/>
        <v/>
      </c>
      <c r="F47" s="257"/>
    </row>
    <row r="48" spans="1:7" hidden="1" outlineLevel="1" x14ac:dyDescent="0.25">
      <c r="A48" s="257" t="s">
        <v>26</v>
      </c>
      <c r="B48" s="257"/>
      <c r="C48" s="257"/>
      <c r="D48" s="30" t="str">
        <f t="shared" si="2"/>
        <v/>
      </c>
      <c r="E48" s="30" t="str">
        <f t="shared" si="3"/>
        <v/>
      </c>
      <c r="F48" s="257"/>
    </row>
    <row r="49" spans="1:6" hidden="1" outlineLevel="1" x14ac:dyDescent="0.25">
      <c r="A49" s="257" t="s">
        <v>27</v>
      </c>
      <c r="B49" s="257"/>
      <c r="C49" s="257"/>
      <c r="D49" s="30" t="str">
        <f t="shared" si="2"/>
        <v/>
      </c>
      <c r="E49" s="30" t="str">
        <f t="shared" si="3"/>
        <v/>
      </c>
      <c r="F49" s="257"/>
    </row>
    <row r="50" spans="1:6" hidden="1" outlineLevel="1" x14ac:dyDescent="0.25">
      <c r="A50" s="257" t="s">
        <v>28</v>
      </c>
      <c r="B50" s="257"/>
      <c r="C50" s="257"/>
      <c r="D50" s="30" t="str">
        <f t="shared" si="2"/>
        <v/>
      </c>
      <c r="E50" s="30" t="str">
        <f t="shared" si="3"/>
        <v/>
      </c>
      <c r="F50" s="257"/>
    </row>
    <row r="51" spans="1:6" hidden="1" outlineLevel="1" x14ac:dyDescent="0.25">
      <c r="A51" s="257" t="s">
        <v>29</v>
      </c>
      <c r="B51" s="257"/>
      <c r="C51" s="257"/>
      <c r="D51" s="30" t="str">
        <f t="shared" si="2"/>
        <v/>
      </c>
      <c r="E51" s="30" t="str">
        <f t="shared" si="3"/>
        <v/>
      </c>
      <c r="F51" s="257"/>
    </row>
    <row r="52" spans="1:6" hidden="1" outlineLevel="1" x14ac:dyDescent="0.25">
      <c r="A52" s="257" t="s">
        <v>30</v>
      </c>
      <c r="B52" s="257"/>
      <c r="C52" s="257"/>
      <c r="D52" s="30" t="str">
        <f t="shared" si="2"/>
        <v/>
      </c>
      <c r="E52" s="30" t="str">
        <f t="shared" si="3"/>
        <v/>
      </c>
      <c r="F52" s="257"/>
    </row>
    <row r="53" spans="1:6" collapsed="1" x14ac:dyDescent="0.25">
      <c r="A53" s="255"/>
      <c r="B53" s="256"/>
      <c r="C53" s="255"/>
      <c r="D53" s="255"/>
      <c r="E53" s="255"/>
      <c r="F53" s="255"/>
    </row>
    <row r="54" spans="1:6" x14ac:dyDescent="0.25">
      <c r="A54" s="291" t="s">
        <v>31</v>
      </c>
      <c r="B54" s="257"/>
      <c r="C54" s="255"/>
      <c r="D54" s="255"/>
      <c r="E54" s="255"/>
      <c r="F54" s="255"/>
    </row>
  </sheetData>
  <sheetProtection algorithmName="SHA-512" hashValue="arDPmkTIe/4oTB0Uk/LvrnZpf3pE6Hu5f8siQ9VmvPjAEibmZsZtm558iFTih38SRnmQnJFKu4gakxj3sm2XZA==" saltValue="v1sx6wTVwxVuZCWG2V1rPg==" spinCount="100000" sheet="1" selectLockedCells="1"/>
  <mergeCells count="6">
    <mergeCell ref="A2:B2"/>
    <mergeCell ref="A20:A32"/>
    <mergeCell ref="C19:D19"/>
    <mergeCell ref="E19:F19"/>
    <mergeCell ref="D10:F10"/>
    <mergeCell ref="D5:E7"/>
  </mergeCells>
  <conditionalFormatting sqref="A16:A33">
    <cfRule type="expression" priority="82">
      <formula>IF($A$38:$A$52,$A$38:$A$52,0)</formula>
    </cfRule>
  </conditionalFormatting>
  <conditionalFormatting sqref="D5">
    <cfRule type="expression" dxfId="314" priority="1">
      <formula>$D10=""</formula>
    </cfRule>
  </conditionalFormatting>
  <conditionalFormatting sqref="D38:E52">
    <cfRule type="expression" dxfId="313" priority="83">
      <formula>D38&lt;&gt;$B$13</formula>
    </cfRule>
  </conditionalFormatting>
  <dataValidations count="3">
    <dataValidation type="list" allowBlank="1" showInputMessage="1" showErrorMessage="1" sqref="B4" xr:uid="{00000000-0002-0000-0100-000000000000}">
      <formula1>"2020,2021,2022,2023,2024,2025,2026,2027,2028,2029,2030"</formula1>
    </dataValidation>
    <dataValidation type="list" allowBlank="1" showInputMessage="1" showErrorMessage="1" sqref="B11" xr:uid="{00000000-0002-0000-0100-000001000000}">
      <formula1>"Employee, Civil servant, Student helper"</formula1>
    </dataValidation>
    <dataValidation type="list" allowBlank="1" showInputMessage="1" showErrorMessage="1" sqref="E8" xr:uid="{9F419325-47F4-45C0-87A5-F7887B9A3795}">
      <formula1>"Yes"</formula1>
    </dataValidation>
  </dataValidations>
  <pageMargins left="0.7" right="0.7" top="0.78740157500000008" bottom="0.78740157500000008"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Feiertage!$S$3:$S$18</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5FEFB-1802-4C5E-97EC-2A05A75ABEC9}">
  <sheetPr>
    <pageSetUpPr fitToPage="1"/>
  </sheetPr>
  <dimension ref="B1:AL46"/>
  <sheetViews>
    <sheetView showGridLines="0" tabSelected="1" zoomScaleNormal="100" workbookViewId="0">
      <selection activeCell="H4" sqref="H4:K4"/>
    </sheetView>
  </sheetViews>
  <sheetFormatPr baseColWidth="10" defaultColWidth="11.28515625" defaultRowHeight="14.25" outlineLevelRow="2" x14ac:dyDescent="0.2"/>
  <cols>
    <col min="1" max="1" width="2.7109375" style="35" customWidth="1"/>
    <col min="2" max="2" width="12.85546875" style="35" customWidth="1"/>
    <col min="3" max="33" width="5" style="35" customWidth="1"/>
    <col min="34" max="34" width="8.140625" style="35" customWidth="1"/>
    <col min="35" max="35" width="6.7109375" style="35" customWidth="1"/>
    <col min="36" max="16384" width="11.28515625" style="35"/>
  </cols>
  <sheetData>
    <row r="1" spans="2:38" ht="15" outlineLevel="1" thickBot="1" x14ac:dyDescent="0.25">
      <c r="B1" s="75" t="s">
        <v>159</v>
      </c>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row>
    <row r="2" spans="2:38" ht="18" customHeight="1" outlineLevel="1" x14ac:dyDescent="0.2">
      <c r="B2" s="76" t="s">
        <v>76</v>
      </c>
      <c r="C2" s="77"/>
      <c r="D2" s="77"/>
      <c r="E2" s="77"/>
      <c r="F2" s="77"/>
      <c r="G2" s="77"/>
      <c r="H2" s="77"/>
      <c r="I2" s="77"/>
      <c r="J2" s="77"/>
      <c r="K2" s="77"/>
      <c r="L2" s="77"/>
      <c r="M2" s="77"/>
      <c r="N2" s="77"/>
      <c r="O2" s="77"/>
      <c r="P2" s="77"/>
      <c r="Q2" s="77"/>
      <c r="R2" s="77"/>
      <c r="S2" s="77"/>
      <c r="T2" s="77"/>
      <c r="U2" s="101"/>
      <c r="V2" s="101"/>
      <c r="W2" s="101"/>
      <c r="X2" s="101"/>
      <c r="Y2" s="101"/>
      <c r="Z2" s="101"/>
      <c r="AA2" s="101"/>
      <c r="AB2" s="101"/>
      <c r="AC2" s="101"/>
      <c r="AD2" s="77"/>
      <c r="AE2" s="77"/>
      <c r="AF2" s="77"/>
      <c r="AG2" s="77"/>
      <c r="AH2" s="78"/>
      <c r="AI2" s="17"/>
    </row>
    <row r="3" spans="2:38" ht="14.25" customHeight="1" outlineLevel="1" thickBot="1" x14ac:dyDescent="0.25">
      <c r="B3" s="79"/>
      <c r="C3" s="80"/>
      <c r="D3" s="80"/>
      <c r="E3" s="80"/>
      <c r="F3" s="80"/>
      <c r="G3" s="80"/>
      <c r="H3" s="80"/>
      <c r="I3" s="80"/>
      <c r="J3" s="80"/>
      <c r="K3" s="80"/>
      <c r="L3" s="80"/>
      <c r="M3" s="80"/>
      <c r="N3" s="80"/>
      <c r="O3" s="80"/>
      <c r="P3" s="80"/>
      <c r="Q3" s="80"/>
      <c r="R3" s="80"/>
      <c r="S3" s="80"/>
      <c r="T3" s="80"/>
      <c r="U3" s="102"/>
      <c r="V3" s="102"/>
      <c r="W3" s="102"/>
      <c r="X3" s="102"/>
      <c r="Y3" s="102"/>
      <c r="Z3" s="102"/>
      <c r="AA3" s="102"/>
      <c r="AB3" s="102"/>
      <c r="AC3" s="102"/>
      <c r="AD3" s="80"/>
      <c r="AE3" s="80"/>
      <c r="AF3" s="80"/>
      <c r="AG3" s="80"/>
      <c r="AH3" s="81"/>
      <c r="AI3" s="36"/>
    </row>
    <row r="4" spans="2:38" ht="15.75" outlineLevel="1" x14ac:dyDescent="0.25">
      <c r="B4" s="357" t="s">
        <v>82</v>
      </c>
      <c r="C4" s="358"/>
      <c r="D4" s="358"/>
      <c r="E4" s="358"/>
      <c r="F4" s="358"/>
      <c r="G4" s="359"/>
      <c r="H4" s="360">
        <v>0</v>
      </c>
      <c r="I4" s="361"/>
      <c r="J4" s="361"/>
      <c r="K4" s="361"/>
      <c r="L4" s="82"/>
      <c r="M4" s="83"/>
      <c r="N4" s="83"/>
      <c r="O4" s="83"/>
      <c r="P4" s="83"/>
      <c r="Q4" s="83"/>
      <c r="R4" s="83"/>
      <c r="S4" s="83"/>
      <c r="T4" s="83"/>
      <c r="U4" s="83"/>
      <c r="V4" s="83"/>
      <c r="W4" s="83"/>
      <c r="X4" s="83"/>
      <c r="Y4" s="83"/>
      <c r="Z4" s="83"/>
      <c r="AA4" s="83"/>
      <c r="AB4" s="83"/>
      <c r="AC4" s="83"/>
      <c r="AD4" s="103"/>
      <c r="AE4" s="103"/>
      <c r="AF4" s="103"/>
      <c r="AG4" s="103"/>
      <c r="AH4" s="84"/>
      <c r="AJ4" s="16"/>
      <c r="AL4" s="16"/>
    </row>
    <row r="5" spans="2:38" ht="15.75" outlineLevel="1" x14ac:dyDescent="0.25">
      <c r="B5" s="335" t="s">
        <v>83</v>
      </c>
      <c r="C5" s="336"/>
      <c r="D5" s="336"/>
      <c r="E5" s="336"/>
      <c r="F5" s="336"/>
      <c r="G5" s="337"/>
      <c r="H5" s="338">
        <v>0</v>
      </c>
      <c r="I5" s="339"/>
      <c r="J5" s="339"/>
      <c r="K5" s="339"/>
      <c r="L5" s="87"/>
      <c r="M5" s="85"/>
      <c r="N5" s="85"/>
      <c r="O5" s="85"/>
      <c r="P5" s="85"/>
      <c r="Q5" s="85"/>
      <c r="R5" s="85"/>
      <c r="S5" s="85"/>
      <c r="T5" s="85"/>
      <c r="U5" s="362" t="s">
        <v>85</v>
      </c>
      <c r="V5" s="352"/>
      <c r="W5" s="355">
        <f>'Start Data'!$B$4</f>
        <v>0</v>
      </c>
      <c r="X5" s="356"/>
      <c r="Y5" s="104"/>
      <c r="Z5" s="85"/>
      <c r="AA5" s="85"/>
      <c r="AB5" s="85"/>
      <c r="AC5" s="85"/>
      <c r="AD5" s="85"/>
      <c r="AE5" s="85"/>
      <c r="AF5" s="85"/>
      <c r="AG5" s="86"/>
      <c r="AH5" s="105"/>
      <c r="AI5" s="17"/>
      <c r="AJ5" s="16"/>
      <c r="AL5" s="16"/>
    </row>
    <row r="6" spans="2:38" ht="15.75" outlineLevel="1" x14ac:dyDescent="0.25">
      <c r="B6" s="335" t="s">
        <v>131</v>
      </c>
      <c r="C6" s="336"/>
      <c r="D6" s="336"/>
      <c r="E6" s="336"/>
      <c r="F6" s="336"/>
      <c r="G6" s="337"/>
      <c r="H6" s="348">
        <v>0</v>
      </c>
      <c r="I6" s="349"/>
      <c r="J6" s="349"/>
      <c r="K6" s="350"/>
      <c r="L6" s="87"/>
      <c r="M6" s="85"/>
      <c r="N6" s="85"/>
      <c r="O6" s="85"/>
      <c r="P6" s="85"/>
      <c r="Q6" s="85"/>
      <c r="R6" s="85"/>
      <c r="S6" s="85"/>
      <c r="T6" s="85"/>
      <c r="U6" s="351" t="s">
        <v>84</v>
      </c>
      <c r="V6" s="352"/>
      <c r="W6" s="353" t="s">
        <v>32</v>
      </c>
      <c r="X6" s="354"/>
      <c r="Y6" s="106"/>
      <c r="Z6" s="89"/>
      <c r="AA6" s="88"/>
      <c r="AB6" s="88"/>
      <c r="AC6" s="88"/>
      <c r="AD6" s="90"/>
      <c r="AE6" s="91"/>
      <c r="AF6" s="92"/>
      <c r="AG6" s="86"/>
      <c r="AH6" s="105"/>
      <c r="AI6" s="17"/>
      <c r="AJ6" s="16"/>
      <c r="AL6" s="16"/>
    </row>
    <row r="7" spans="2:38" ht="15.75" customHeight="1" outlineLevel="1" x14ac:dyDescent="0.25">
      <c r="B7" s="335" t="s">
        <v>130</v>
      </c>
      <c r="C7" s="336"/>
      <c r="D7" s="336"/>
      <c r="E7" s="336"/>
      <c r="F7" s="336"/>
      <c r="G7" s="337"/>
      <c r="H7" s="338">
        <v>0</v>
      </c>
      <c r="I7" s="339"/>
      <c r="J7" s="339"/>
      <c r="K7" s="339"/>
      <c r="L7" s="87"/>
      <c r="M7" s="273"/>
      <c r="N7" s="85"/>
      <c r="O7" s="85"/>
      <c r="P7" s="85"/>
      <c r="Q7" s="85"/>
      <c r="R7" s="94"/>
      <c r="S7" s="92"/>
      <c r="T7" s="92"/>
      <c r="U7" s="85"/>
      <c r="V7" s="95"/>
      <c r="W7" s="95"/>
      <c r="X7" s="95"/>
      <c r="Y7" s="95"/>
      <c r="Z7" s="85"/>
      <c r="AA7" s="85"/>
      <c r="AB7" s="85"/>
      <c r="AC7" s="85"/>
      <c r="AD7" s="273"/>
      <c r="AE7" s="273"/>
      <c r="AF7" s="273"/>
      <c r="AG7" s="273"/>
      <c r="AH7" s="274"/>
      <c r="AI7" s="17"/>
      <c r="AJ7" s="16"/>
      <c r="AL7" s="16"/>
    </row>
    <row r="8" spans="2:38" ht="15.75" customHeight="1" outlineLevel="1" x14ac:dyDescent="0.25">
      <c r="B8" s="335" t="s">
        <v>132</v>
      </c>
      <c r="C8" s="336"/>
      <c r="D8" s="336"/>
      <c r="E8" s="336"/>
      <c r="F8" s="336"/>
      <c r="G8" s="337"/>
      <c r="H8" s="338">
        <v>0</v>
      </c>
      <c r="I8" s="339"/>
      <c r="J8" s="339"/>
      <c r="K8" s="339"/>
      <c r="L8" s="96"/>
      <c r="M8" s="87"/>
      <c r="N8" s="85"/>
      <c r="O8" s="85"/>
      <c r="P8" s="85"/>
      <c r="Q8" s="85"/>
      <c r="R8" s="85"/>
      <c r="S8" s="85"/>
      <c r="T8" s="85"/>
      <c r="U8" s="90"/>
      <c r="V8" s="90"/>
      <c r="W8" s="90"/>
      <c r="X8" s="90"/>
      <c r="Y8" s="90"/>
      <c r="Z8" s="87"/>
      <c r="AA8" s="87"/>
      <c r="AB8" s="87"/>
      <c r="AC8" s="87"/>
      <c r="AD8" s="97"/>
      <c r="AE8" s="97"/>
      <c r="AF8" s="97"/>
      <c r="AG8" s="97"/>
      <c r="AH8" s="108"/>
      <c r="AI8" s="37"/>
      <c r="AJ8" s="16"/>
      <c r="AL8" s="16"/>
    </row>
    <row r="9" spans="2:38" ht="16.5" customHeight="1" outlineLevel="1" thickBot="1" x14ac:dyDescent="0.3">
      <c r="B9" s="340" t="s">
        <v>137</v>
      </c>
      <c r="C9" s="341"/>
      <c r="D9" s="341"/>
      <c r="E9" s="341"/>
      <c r="F9" s="341"/>
      <c r="G9" s="342"/>
      <c r="H9" s="343">
        <v>0</v>
      </c>
      <c r="I9" s="344"/>
      <c r="J9" s="344"/>
      <c r="K9" s="344"/>
      <c r="L9" s="98"/>
      <c r="M9" s="99"/>
      <c r="N9" s="100"/>
      <c r="O9" s="100"/>
      <c r="P9" s="100"/>
      <c r="Q9" s="100"/>
      <c r="R9" s="100"/>
      <c r="S9" s="100"/>
      <c r="T9" s="109"/>
      <c r="U9" s="109"/>
      <c r="V9" s="109"/>
      <c r="W9" s="109"/>
      <c r="X9" s="109"/>
      <c r="Y9" s="109"/>
      <c r="Z9" s="109"/>
      <c r="AA9" s="109"/>
      <c r="AB9" s="109"/>
      <c r="AC9" s="109"/>
      <c r="AD9" s="109"/>
      <c r="AE9" s="109"/>
      <c r="AF9" s="109"/>
      <c r="AG9" s="109"/>
      <c r="AH9" s="110"/>
      <c r="AI9" s="38"/>
      <c r="AJ9" s="18"/>
      <c r="AL9" s="16"/>
    </row>
    <row r="10" spans="2:38" ht="18.75" outlineLevel="1" x14ac:dyDescent="0.3">
      <c r="B10" s="345" t="str">
        <f>IF('Start Data'!E8="Yes","","Before starting completing the hours, please confirm that you have read the instructions in the sheet INSTRUCTIONS.")</f>
        <v>Before starting completing the hours, please confirm that you have read the instructions in the sheet INSTRUCTIONS.</v>
      </c>
      <c r="C10" s="346"/>
      <c r="D10" s="346"/>
      <c r="E10" s="346"/>
      <c r="F10" s="346"/>
      <c r="G10" s="346"/>
      <c r="H10" s="346"/>
      <c r="I10" s="346"/>
      <c r="J10" s="346"/>
      <c r="K10" s="346"/>
      <c r="L10" s="346"/>
      <c r="M10" s="346"/>
      <c r="N10" s="346"/>
      <c r="O10" s="346"/>
      <c r="P10" s="346"/>
      <c r="Q10" s="346"/>
      <c r="R10" s="346"/>
      <c r="S10" s="346"/>
      <c r="T10" s="346"/>
      <c r="U10" s="346"/>
      <c r="V10" s="346"/>
      <c r="W10" s="346"/>
      <c r="X10" s="346"/>
      <c r="Y10" s="346"/>
      <c r="Z10" s="346"/>
      <c r="AA10" s="346"/>
      <c r="AB10" s="346"/>
      <c r="AC10" s="346"/>
      <c r="AD10" s="346"/>
      <c r="AE10" s="346"/>
      <c r="AF10" s="346"/>
      <c r="AG10" s="346"/>
      <c r="AH10" s="347"/>
      <c r="AI10" s="18"/>
      <c r="AJ10" s="16"/>
    </row>
    <row r="11" spans="2:38" ht="15" outlineLevel="1" x14ac:dyDescent="0.25">
      <c r="B11" s="39" t="s">
        <v>96</v>
      </c>
      <c r="C11" s="40"/>
      <c r="D11" s="40"/>
      <c r="E11" s="40"/>
      <c r="F11" s="40"/>
      <c r="G11" s="40"/>
      <c r="H11" s="40"/>
      <c r="I11" s="40"/>
      <c r="J11" s="40"/>
      <c r="K11" s="40"/>
      <c r="L11" s="40"/>
      <c r="M11" s="40"/>
      <c r="N11" s="40"/>
      <c r="O11" s="40"/>
      <c r="P11" s="18"/>
      <c r="Q11" s="18"/>
      <c r="R11" s="18"/>
      <c r="S11" s="18"/>
      <c r="T11" s="18"/>
      <c r="U11" s="18"/>
      <c r="V11" s="18"/>
      <c r="W11" s="18"/>
      <c r="X11" s="18"/>
      <c r="Y11" s="18"/>
      <c r="Z11" s="18"/>
      <c r="AA11" s="18"/>
      <c r="AB11" s="18"/>
      <c r="AC11" s="18"/>
      <c r="AD11" s="18"/>
      <c r="AE11" s="18"/>
      <c r="AF11" s="18"/>
      <c r="AG11" s="18"/>
      <c r="AH11" s="41"/>
      <c r="AI11" s="42"/>
      <c r="AJ11" s="16"/>
    </row>
    <row r="12" spans="2:38" ht="15" customHeight="1" outlineLevel="1" x14ac:dyDescent="0.25">
      <c r="B12" s="117" t="s">
        <v>33</v>
      </c>
      <c r="C12" s="118">
        <f>Jahresübersicht!B5</f>
        <v>1</v>
      </c>
      <c r="D12" s="118">
        <f>Jahresübersicht!C5</f>
        <v>2</v>
      </c>
      <c r="E12" s="118">
        <f>Jahresübersicht!D5</f>
        <v>3</v>
      </c>
      <c r="F12" s="118">
        <f>Jahresübersicht!E5</f>
        <v>4</v>
      </c>
      <c r="G12" s="118">
        <f>Jahresübersicht!F5</f>
        <v>5</v>
      </c>
      <c r="H12" s="118">
        <f>Jahresübersicht!G5</f>
        <v>6</v>
      </c>
      <c r="I12" s="118">
        <f>Jahresübersicht!H5</f>
        <v>7</v>
      </c>
      <c r="J12" s="118">
        <f>Jahresübersicht!I5</f>
        <v>8</v>
      </c>
      <c r="K12" s="118">
        <f>Jahresübersicht!J5</f>
        <v>9</v>
      </c>
      <c r="L12" s="118">
        <f>Jahresübersicht!K5</f>
        <v>10</v>
      </c>
      <c r="M12" s="118">
        <f>Jahresübersicht!L5</f>
        <v>11</v>
      </c>
      <c r="N12" s="118">
        <f>Jahresübersicht!M5</f>
        <v>12</v>
      </c>
      <c r="O12" s="118">
        <f>Jahresübersicht!N5</f>
        <v>13</v>
      </c>
      <c r="P12" s="118">
        <f>Jahresübersicht!O5</f>
        <v>14</v>
      </c>
      <c r="Q12" s="118">
        <f>Jahresübersicht!P5</f>
        <v>15</v>
      </c>
      <c r="R12" s="118">
        <f>Jahresübersicht!Q5</f>
        <v>16</v>
      </c>
      <c r="S12" s="118">
        <f>Jahresübersicht!R5</f>
        <v>17</v>
      </c>
      <c r="T12" s="118">
        <f>Jahresübersicht!S5</f>
        <v>18</v>
      </c>
      <c r="U12" s="118">
        <f>Jahresübersicht!T5</f>
        <v>19</v>
      </c>
      <c r="V12" s="118">
        <f>Jahresübersicht!U5</f>
        <v>20</v>
      </c>
      <c r="W12" s="118">
        <f>Jahresübersicht!V5</f>
        <v>21</v>
      </c>
      <c r="X12" s="118">
        <f>Jahresübersicht!W5</f>
        <v>22</v>
      </c>
      <c r="Y12" s="118">
        <f>Jahresübersicht!X5</f>
        <v>23</v>
      </c>
      <c r="Z12" s="118">
        <f>Jahresübersicht!Y5</f>
        <v>24</v>
      </c>
      <c r="AA12" s="118">
        <f>Jahresübersicht!Z5</f>
        <v>25</v>
      </c>
      <c r="AB12" s="118">
        <f>Jahresübersicht!AA5</f>
        <v>26</v>
      </c>
      <c r="AC12" s="118">
        <f>Jahresübersicht!AB5</f>
        <v>27</v>
      </c>
      <c r="AD12" s="118">
        <f>Jahresübersicht!AC5</f>
        <v>28</v>
      </c>
      <c r="AE12" s="118">
        <f>Jahresübersicht!AD5</f>
        <v>29</v>
      </c>
      <c r="AF12" s="118">
        <f>Jahresübersicht!AE5</f>
        <v>30</v>
      </c>
      <c r="AG12" s="118">
        <f>Jahresübersicht!AF5</f>
        <v>31</v>
      </c>
      <c r="AH12" s="319" t="s">
        <v>78</v>
      </c>
      <c r="AI12" s="319" t="s">
        <v>77</v>
      </c>
    </row>
    <row r="13" spans="2:38" ht="15" outlineLevel="1" x14ac:dyDescent="0.25">
      <c r="B13" s="117" t="s">
        <v>35</v>
      </c>
      <c r="C13" s="119">
        <f>Jahresübersicht!B6</f>
        <v>1</v>
      </c>
      <c r="D13" s="119">
        <f>Jahresübersicht!C6</f>
        <v>2</v>
      </c>
      <c r="E13" s="119">
        <f>Jahresübersicht!D6</f>
        <v>3</v>
      </c>
      <c r="F13" s="119">
        <f>Jahresübersicht!E6</f>
        <v>4</v>
      </c>
      <c r="G13" s="119">
        <f>Jahresübersicht!F6</f>
        <v>5</v>
      </c>
      <c r="H13" s="119">
        <f>Jahresübersicht!G6</f>
        <v>6</v>
      </c>
      <c r="I13" s="119">
        <f>Jahresübersicht!H6</f>
        <v>7</v>
      </c>
      <c r="J13" s="119">
        <f>Jahresübersicht!I6</f>
        <v>8</v>
      </c>
      <c r="K13" s="119">
        <f>Jahresübersicht!J6</f>
        <v>9</v>
      </c>
      <c r="L13" s="119">
        <f>Jahresübersicht!K6</f>
        <v>10</v>
      </c>
      <c r="M13" s="119">
        <f>Jahresübersicht!L6</f>
        <v>11</v>
      </c>
      <c r="N13" s="119">
        <f>Jahresübersicht!M6</f>
        <v>12</v>
      </c>
      <c r="O13" s="119">
        <f>Jahresübersicht!N6</f>
        <v>13</v>
      </c>
      <c r="P13" s="119">
        <f>Jahresübersicht!O6</f>
        <v>14</v>
      </c>
      <c r="Q13" s="119">
        <f>Jahresübersicht!P6</f>
        <v>15</v>
      </c>
      <c r="R13" s="119">
        <f>Jahresübersicht!Q6</f>
        <v>16</v>
      </c>
      <c r="S13" s="119">
        <f>Jahresübersicht!R6</f>
        <v>17</v>
      </c>
      <c r="T13" s="119">
        <f>Jahresübersicht!S6</f>
        <v>18</v>
      </c>
      <c r="U13" s="119">
        <f>Jahresübersicht!T6</f>
        <v>19</v>
      </c>
      <c r="V13" s="119">
        <f>Jahresübersicht!U6</f>
        <v>20</v>
      </c>
      <c r="W13" s="119">
        <f>Jahresübersicht!V6</f>
        <v>21</v>
      </c>
      <c r="X13" s="119">
        <f>Jahresübersicht!W6</f>
        <v>22</v>
      </c>
      <c r="Y13" s="119">
        <f>Jahresübersicht!X6</f>
        <v>23</v>
      </c>
      <c r="Z13" s="119">
        <f>Jahresübersicht!Y6</f>
        <v>24</v>
      </c>
      <c r="AA13" s="119">
        <f>Jahresübersicht!Z6</f>
        <v>25</v>
      </c>
      <c r="AB13" s="119">
        <f>Jahresübersicht!AA6</f>
        <v>26</v>
      </c>
      <c r="AC13" s="119">
        <f>Jahresübersicht!AB6</f>
        <v>27</v>
      </c>
      <c r="AD13" s="119">
        <f>Jahresübersicht!AC6</f>
        <v>28</v>
      </c>
      <c r="AE13" s="119">
        <f>Jahresübersicht!AD6</f>
        <v>29</v>
      </c>
      <c r="AF13" s="119">
        <f>Jahresübersicht!AE6</f>
        <v>30</v>
      </c>
      <c r="AG13" s="119">
        <f>Jahresübersicht!AF6</f>
        <v>31</v>
      </c>
      <c r="AH13" s="320"/>
      <c r="AI13" s="320"/>
    </row>
    <row r="14" spans="2:38" ht="25.5" outlineLevel="1" x14ac:dyDescent="0.2">
      <c r="B14" s="26" t="s">
        <v>36</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321" t="s">
        <v>34</v>
      </c>
      <c r="AI14" s="321"/>
    </row>
    <row r="15" spans="2:38" outlineLevel="1" x14ac:dyDescent="0.2">
      <c r="B15" s="27" t="str">
        <f>'Start Data'!A38</f>
        <v>WP 1</v>
      </c>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120">
        <f t="shared" ref="AH15:AH30" si="0">SUM(C15:AG15)</f>
        <v>0</v>
      </c>
      <c r="AI15" s="120" t="e">
        <f>SUM(C15:AG15)/'Start Data'!$B$17</f>
        <v>#DIV/0!</v>
      </c>
    </row>
    <row r="16" spans="2:38" outlineLevel="1" x14ac:dyDescent="0.2">
      <c r="B16" s="27" t="str">
        <f>'Start Data'!A39</f>
        <v>WP 2</v>
      </c>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120">
        <f t="shared" si="0"/>
        <v>0</v>
      </c>
      <c r="AI16" s="121" t="e">
        <f>SUM(C16:AG16)/'Start Data'!$B$17</f>
        <v>#DIV/0!</v>
      </c>
    </row>
    <row r="17" spans="2:35" outlineLevel="1" x14ac:dyDescent="0.2">
      <c r="B17" s="27" t="str">
        <f>'Start Data'!A40</f>
        <v>WP 3</v>
      </c>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120">
        <f t="shared" si="0"/>
        <v>0</v>
      </c>
      <c r="AI17" s="121" t="e">
        <f>SUM(C17:AG17)/'Start Data'!$B$17</f>
        <v>#DIV/0!</v>
      </c>
    </row>
    <row r="18" spans="2:35" outlineLevel="1" x14ac:dyDescent="0.2">
      <c r="B18" s="27" t="str">
        <f>'Start Data'!A41</f>
        <v>WP 4</v>
      </c>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120">
        <f t="shared" si="0"/>
        <v>0</v>
      </c>
      <c r="AI18" s="121" t="e">
        <f>SUM(C18:AG18)/'Start Data'!$B$17</f>
        <v>#DIV/0!</v>
      </c>
    </row>
    <row r="19" spans="2:35" outlineLevel="1" x14ac:dyDescent="0.2">
      <c r="B19" s="27" t="str">
        <f>'Start Data'!A42</f>
        <v>WP 5</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120">
        <f t="shared" si="0"/>
        <v>0</v>
      </c>
      <c r="AI19" s="121" t="e">
        <f>SUM(C19:AG19)/'Start Data'!$B$17</f>
        <v>#DIV/0!</v>
      </c>
    </row>
    <row r="20" spans="2:35" outlineLevel="1" x14ac:dyDescent="0.2">
      <c r="B20" s="27" t="str">
        <f>'Start Data'!A43</f>
        <v>WP 6</v>
      </c>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120">
        <f t="shared" si="0"/>
        <v>0</v>
      </c>
      <c r="AI20" s="121" t="e">
        <f>SUM(C20:AG20)/'Start Data'!$B$17</f>
        <v>#DIV/0!</v>
      </c>
    </row>
    <row r="21" spans="2:35" outlineLevel="1" x14ac:dyDescent="0.2">
      <c r="B21" s="27" t="str">
        <f>'Start Data'!A44</f>
        <v>WP 7</v>
      </c>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120">
        <f t="shared" si="0"/>
        <v>0</v>
      </c>
      <c r="AI21" s="121" t="e">
        <f>SUM(C21:AG21)/'Start Data'!$B$17</f>
        <v>#DIV/0!</v>
      </c>
    </row>
    <row r="22" spans="2:35" hidden="1" outlineLevel="2" x14ac:dyDescent="0.2">
      <c r="B22" s="27" t="str">
        <f>'Start Data'!A45</f>
        <v>WP 8</v>
      </c>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120">
        <f t="shared" si="0"/>
        <v>0</v>
      </c>
      <c r="AI22" s="121" t="e">
        <f>SUM(C22:AG22)/'Start Data'!$B$17</f>
        <v>#DIV/0!</v>
      </c>
    </row>
    <row r="23" spans="2:35" hidden="1" outlineLevel="2" x14ac:dyDescent="0.2">
      <c r="B23" s="27" t="str">
        <f>'Start Data'!A46</f>
        <v>WP 9</v>
      </c>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120">
        <f t="shared" si="0"/>
        <v>0</v>
      </c>
      <c r="AI23" s="121" t="e">
        <f>SUM(C23:AG23)/'Start Data'!$B$17</f>
        <v>#DIV/0!</v>
      </c>
    </row>
    <row r="24" spans="2:35" hidden="1" outlineLevel="2" x14ac:dyDescent="0.2">
      <c r="B24" s="27" t="str">
        <f>'Start Data'!A47</f>
        <v>WP 10</v>
      </c>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120">
        <f t="shared" si="0"/>
        <v>0</v>
      </c>
      <c r="AI24" s="121" t="e">
        <f>SUM(C24:AG24)/'Start Data'!$B$17</f>
        <v>#DIV/0!</v>
      </c>
    </row>
    <row r="25" spans="2:35" hidden="1" outlineLevel="2" x14ac:dyDescent="0.2">
      <c r="B25" s="27" t="str">
        <f>'Start Data'!A48</f>
        <v>WP 11</v>
      </c>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120">
        <f t="shared" si="0"/>
        <v>0</v>
      </c>
      <c r="AI25" s="121" t="e">
        <f>SUM(C25:AG25)/'Start Data'!$B$17</f>
        <v>#DIV/0!</v>
      </c>
    </row>
    <row r="26" spans="2:35" hidden="1" outlineLevel="2" x14ac:dyDescent="0.2">
      <c r="B26" s="27" t="str">
        <f>'Start Data'!A49</f>
        <v>WP 12</v>
      </c>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120">
        <f t="shared" si="0"/>
        <v>0</v>
      </c>
      <c r="AI26" s="121" t="e">
        <f>SUM(C26:AG26)/'Start Data'!$B$17</f>
        <v>#DIV/0!</v>
      </c>
    </row>
    <row r="27" spans="2:35" hidden="1" outlineLevel="2" x14ac:dyDescent="0.2">
      <c r="B27" s="27" t="str">
        <f>'Start Data'!A50</f>
        <v>WP 13</v>
      </c>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120">
        <f t="shared" si="0"/>
        <v>0</v>
      </c>
      <c r="AI27" s="121" t="e">
        <f>SUM(C27:AG27)/'Start Data'!$B$17</f>
        <v>#DIV/0!</v>
      </c>
    </row>
    <row r="28" spans="2:35" hidden="1" outlineLevel="2" x14ac:dyDescent="0.2">
      <c r="B28" s="27" t="str">
        <f>'Start Data'!A51</f>
        <v>WP 14</v>
      </c>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120">
        <f t="shared" si="0"/>
        <v>0</v>
      </c>
      <c r="AI28" s="121" t="e">
        <f>SUM(C28:AG28)/'Start Data'!$B$17</f>
        <v>#DIV/0!</v>
      </c>
    </row>
    <row r="29" spans="2:35" hidden="1" outlineLevel="2" x14ac:dyDescent="0.2">
      <c r="B29" s="27" t="str">
        <f>'Start Data'!A52</f>
        <v>WP 15</v>
      </c>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120">
        <f t="shared" si="0"/>
        <v>0</v>
      </c>
      <c r="AI29" s="121" t="e">
        <f>SUM(C29:AG29)/'Start Data'!$B$17</f>
        <v>#DIV/0!</v>
      </c>
    </row>
    <row r="30" spans="2:35" outlineLevel="1" collapsed="1" x14ac:dyDescent="0.2">
      <c r="B30" s="122" t="s">
        <v>37</v>
      </c>
      <c r="C30" s="123">
        <f>SUM(C15:C29)</f>
        <v>0</v>
      </c>
      <c r="D30" s="123">
        <f t="shared" ref="D30:AG30" si="1">SUM(D15:D29)</f>
        <v>0</v>
      </c>
      <c r="E30" s="123">
        <f t="shared" si="1"/>
        <v>0</v>
      </c>
      <c r="F30" s="123">
        <f t="shared" si="1"/>
        <v>0</v>
      </c>
      <c r="G30" s="123">
        <f t="shared" si="1"/>
        <v>0</v>
      </c>
      <c r="H30" s="123">
        <f t="shared" si="1"/>
        <v>0</v>
      </c>
      <c r="I30" s="123">
        <f t="shared" si="1"/>
        <v>0</v>
      </c>
      <c r="J30" s="123">
        <f t="shared" si="1"/>
        <v>0</v>
      </c>
      <c r="K30" s="123">
        <f t="shared" si="1"/>
        <v>0</v>
      </c>
      <c r="L30" s="123">
        <f t="shared" si="1"/>
        <v>0</v>
      </c>
      <c r="M30" s="123">
        <f t="shared" si="1"/>
        <v>0</v>
      </c>
      <c r="N30" s="123">
        <f t="shared" si="1"/>
        <v>0</v>
      </c>
      <c r="O30" s="123">
        <f t="shared" si="1"/>
        <v>0</v>
      </c>
      <c r="P30" s="123">
        <f t="shared" si="1"/>
        <v>0</v>
      </c>
      <c r="Q30" s="123">
        <f t="shared" si="1"/>
        <v>0</v>
      </c>
      <c r="R30" s="123">
        <f t="shared" si="1"/>
        <v>0</v>
      </c>
      <c r="S30" s="123">
        <f t="shared" si="1"/>
        <v>0</v>
      </c>
      <c r="T30" s="123">
        <f t="shared" si="1"/>
        <v>0</v>
      </c>
      <c r="U30" s="123">
        <f t="shared" si="1"/>
        <v>0</v>
      </c>
      <c r="V30" s="123">
        <f t="shared" si="1"/>
        <v>0</v>
      </c>
      <c r="W30" s="123">
        <f t="shared" si="1"/>
        <v>0</v>
      </c>
      <c r="X30" s="123">
        <f t="shared" si="1"/>
        <v>0</v>
      </c>
      <c r="Y30" s="123">
        <f t="shared" si="1"/>
        <v>0</v>
      </c>
      <c r="Z30" s="123">
        <f t="shared" si="1"/>
        <v>0</v>
      </c>
      <c r="AA30" s="123">
        <f t="shared" si="1"/>
        <v>0</v>
      </c>
      <c r="AB30" s="123">
        <f t="shared" si="1"/>
        <v>0</v>
      </c>
      <c r="AC30" s="123">
        <f t="shared" si="1"/>
        <v>0</v>
      </c>
      <c r="AD30" s="123">
        <f t="shared" si="1"/>
        <v>0</v>
      </c>
      <c r="AE30" s="123">
        <f t="shared" si="1"/>
        <v>0</v>
      </c>
      <c r="AF30" s="123">
        <f t="shared" si="1"/>
        <v>0</v>
      </c>
      <c r="AG30" s="123">
        <f t="shared" si="1"/>
        <v>0</v>
      </c>
      <c r="AH30" s="120">
        <f t="shared" si="0"/>
        <v>0</v>
      </c>
      <c r="AI30" s="121" t="e">
        <f>SUM(C30:AG30)/'Start Data'!$B$17</f>
        <v>#DIV/0!</v>
      </c>
    </row>
    <row r="31" spans="2:35" outlineLevel="1" x14ac:dyDescent="0.2">
      <c r="B31" s="4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48"/>
      <c r="AI31" s="36"/>
    </row>
    <row r="32" spans="2:35" outlineLevel="1" x14ac:dyDescent="0.2">
      <c r="B32" s="322" t="s">
        <v>38</v>
      </c>
      <c r="C32" s="323"/>
      <c r="D32" s="323"/>
      <c r="E32" s="323"/>
      <c r="F32" s="323"/>
      <c r="G32" s="323"/>
      <c r="H32" s="323"/>
      <c r="I32" s="323"/>
      <c r="J32" s="323"/>
      <c r="K32" s="323"/>
      <c r="L32" s="323"/>
      <c r="M32" s="323"/>
      <c r="N32" s="323"/>
      <c r="O32" s="323"/>
      <c r="P32" s="323"/>
      <c r="Q32" s="323"/>
      <c r="R32" s="323"/>
      <c r="S32" s="323"/>
      <c r="T32" s="323"/>
      <c r="U32" s="323"/>
      <c r="V32" s="323"/>
      <c r="W32" s="323"/>
      <c r="X32" s="323"/>
      <c r="Y32" s="323"/>
      <c r="Z32" s="323"/>
      <c r="AA32" s="323"/>
      <c r="AB32" s="323"/>
      <c r="AC32" s="323"/>
      <c r="AD32" s="323"/>
      <c r="AE32" s="323"/>
      <c r="AF32" s="323"/>
      <c r="AG32" s="323"/>
      <c r="AH32" s="324"/>
      <c r="AI32" s="36"/>
    </row>
    <row r="33" spans="2:35" outlineLevel="1" x14ac:dyDescent="0.2">
      <c r="B33" s="325"/>
      <c r="C33" s="326"/>
      <c r="D33" s="326"/>
      <c r="E33" s="326"/>
      <c r="F33" s="326"/>
      <c r="G33" s="326"/>
      <c r="H33" s="326"/>
      <c r="I33" s="326"/>
      <c r="J33" s="326"/>
      <c r="K33" s="326"/>
      <c r="L33" s="326"/>
      <c r="M33" s="326"/>
      <c r="N33" s="326"/>
      <c r="O33" s="326"/>
      <c r="P33" s="326"/>
      <c r="Q33" s="326"/>
      <c r="R33" s="326"/>
      <c r="S33" s="326"/>
      <c r="T33" s="326"/>
      <c r="U33" s="326"/>
      <c r="V33" s="326"/>
      <c r="W33" s="326"/>
      <c r="X33" s="326"/>
      <c r="Y33" s="326"/>
      <c r="Z33" s="326"/>
      <c r="AA33" s="326"/>
      <c r="AB33" s="326"/>
      <c r="AC33" s="326"/>
      <c r="AD33" s="326"/>
      <c r="AE33" s="326"/>
      <c r="AF33" s="326"/>
      <c r="AG33" s="326"/>
      <c r="AH33" s="327"/>
      <c r="AI33" s="36"/>
    </row>
    <row r="34" spans="2:35" outlineLevel="1" x14ac:dyDescent="0.2">
      <c r="B34" s="328"/>
      <c r="C34" s="329"/>
      <c r="D34" s="329"/>
      <c r="E34" s="329"/>
      <c r="F34" s="329"/>
      <c r="G34" s="329"/>
      <c r="H34" s="329"/>
      <c r="I34" s="329"/>
      <c r="J34" s="329"/>
      <c r="K34" s="329"/>
      <c r="L34" s="329"/>
      <c r="M34" s="329"/>
      <c r="N34" s="329"/>
      <c r="O34" s="329"/>
      <c r="P34" s="329"/>
      <c r="Q34" s="329"/>
      <c r="R34" s="329"/>
      <c r="S34" s="329"/>
      <c r="T34" s="329"/>
      <c r="U34" s="329"/>
      <c r="V34" s="329"/>
      <c r="W34" s="329"/>
      <c r="X34" s="329"/>
      <c r="Y34" s="329"/>
      <c r="Z34" s="329"/>
      <c r="AA34" s="329"/>
      <c r="AB34" s="329"/>
      <c r="AC34" s="329"/>
      <c r="AD34" s="329"/>
      <c r="AE34" s="329"/>
      <c r="AF34" s="329"/>
      <c r="AG34" s="329"/>
      <c r="AH34" s="330"/>
      <c r="AI34" s="36"/>
    </row>
    <row r="35" spans="2:35" outlineLevel="1" x14ac:dyDescent="0.2">
      <c r="B35" s="112"/>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4"/>
      <c r="AI35" s="36"/>
    </row>
    <row r="36" spans="2:35" outlineLevel="1" x14ac:dyDescent="0.2">
      <c r="B36" s="331" t="s">
        <v>129</v>
      </c>
      <c r="C36" s="332"/>
      <c r="D36" s="332"/>
      <c r="E36" s="332"/>
      <c r="F36" s="332"/>
      <c r="G36" s="332"/>
      <c r="H36" s="332"/>
      <c r="I36" s="332"/>
      <c r="J36" s="332"/>
      <c r="K36" s="332"/>
      <c r="L36" s="332"/>
      <c r="M36" s="332"/>
      <c r="N36" s="332"/>
      <c r="O36" s="332"/>
      <c r="P36" s="332"/>
      <c r="Q36" s="332"/>
      <c r="R36" s="332"/>
      <c r="S36" s="332"/>
      <c r="T36" s="332"/>
      <c r="U36" s="332"/>
      <c r="V36" s="332"/>
      <c r="W36" s="332"/>
      <c r="X36" s="332"/>
      <c r="Y36" s="332"/>
      <c r="Z36" s="332"/>
      <c r="AA36" s="332"/>
      <c r="AB36" s="332"/>
      <c r="AC36" s="332"/>
      <c r="AD36" s="332"/>
      <c r="AE36" s="332"/>
      <c r="AF36" s="332"/>
      <c r="AG36" s="332"/>
      <c r="AH36" s="333"/>
      <c r="AI36" s="36"/>
    </row>
    <row r="37" spans="2:35" outlineLevel="1" x14ac:dyDescent="0.2">
      <c r="B37" s="334"/>
      <c r="C37" s="332"/>
      <c r="D37" s="332"/>
      <c r="E37" s="332"/>
      <c r="F37" s="332"/>
      <c r="G37" s="332"/>
      <c r="H37" s="332"/>
      <c r="I37" s="332"/>
      <c r="J37" s="332"/>
      <c r="K37" s="332"/>
      <c r="L37" s="332"/>
      <c r="M37" s="332"/>
      <c r="N37" s="332"/>
      <c r="O37" s="332"/>
      <c r="P37" s="332"/>
      <c r="Q37" s="332"/>
      <c r="R37" s="332"/>
      <c r="S37" s="332"/>
      <c r="T37" s="332"/>
      <c r="U37" s="332"/>
      <c r="V37" s="332"/>
      <c r="W37" s="332"/>
      <c r="X37" s="332"/>
      <c r="Y37" s="332"/>
      <c r="Z37" s="332"/>
      <c r="AA37" s="332"/>
      <c r="AB37" s="332"/>
      <c r="AC37" s="332"/>
      <c r="AD37" s="332"/>
      <c r="AE37" s="332"/>
      <c r="AF37" s="332"/>
      <c r="AG37" s="332"/>
      <c r="AH37" s="333"/>
      <c r="AI37" s="36"/>
    </row>
    <row r="38" spans="2:35" outlineLevel="1" x14ac:dyDescent="0.2">
      <c r="B38" s="49" t="s">
        <v>80</v>
      </c>
      <c r="C38" s="50"/>
      <c r="D38" s="50"/>
      <c r="E38" s="50"/>
      <c r="F38" s="50"/>
      <c r="G38" s="50"/>
      <c r="H38" s="50"/>
      <c r="I38" s="50"/>
      <c r="J38" s="50"/>
      <c r="K38" s="50"/>
      <c r="L38" s="50"/>
      <c r="M38" s="50"/>
      <c r="N38" s="50"/>
      <c r="O38" s="50"/>
      <c r="P38" s="50"/>
      <c r="Q38" s="51"/>
      <c r="R38" s="52"/>
      <c r="S38" s="53" t="s">
        <v>81</v>
      </c>
      <c r="T38" s="50"/>
      <c r="U38" s="50"/>
      <c r="V38" s="50"/>
      <c r="W38" s="50"/>
      <c r="X38" s="50"/>
      <c r="Y38" s="50"/>
      <c r="Z38" s="50"/>
      <c r="AA38" s="50"/>
      <c r="AB38" s="50"/>
      <c r="AC38" s="50"/>
      <c r="AD38" s="50"/>
      <c r="AE38" s="50"/>
      <c r="AF38" s="50"/>
      <c r="AG38" s="50"/>
      <c r="AH38" s="54"/>
      <c r="AI38" s="36"/>
    </row>
    <row r="39" spans="2:35" outlineLevel="1" x14ac:dyDescent="0.2">
      <c r="B39" s="55"/>
      <c r="C39" s="56"/>
      <c r="D39" s="56"/>
      <c r="E39" s="56"/>
      <c r="F39" s="56"/>
      <c r="G39" s="56"/>
      <c r="H39" s="56"/>
      <c r="I39" s="56"/>
      <c r="J39" s="56"/>
      <c r="K39" s="56"/>
      <c r="L39" s="56"/>
      <c r="M39" s="56"/>
      <c r="N39" s="56"/>
      <c r="O39" s="56"/>
      <c r="P39" s="56"/>
      <c r="Q39" s="57"/>
      <c r="R39" s="52"/>
      <c r="S39" s="58"/>
      <c r="T39" s="56"/>
      <c r="U39" s="56"/>
      <c r="V39" s="56"/>
      <c r="W39" s="56"/>
      <c r="X39" s="56"/>
      <c r="Y39" s="56"/>
      <c r="Z39" s="56"/>
      <c r="AA39" s="56"/>
      <c r="AB39" s="56"/>
      <c r="AC39" s="56"/>
      <c r="AD39" s="56"/>
      <c r="AE39" s="56"/>
      <c r="AF39" s="56"/>
      <c r="AG39" s="56"/>
      <c r="AH39" s="59"/>
      <c r="AI39" s="36"/>
    </row>
    <row r="40" spans="2:35" outlineLevel="1" x14ac:dyDescent="0.2">
      <c r="B40" s="55" t="s">
        <v>79</v>
      </c>
      <c r="C40" s="56"/>
      <c r="D40" s="56"/>
      <c r="E40" s="56"/>
      <c r="F40" s="56"/>
      <c r="G40" s="56"/>
      <c r="H40" s="56"/>
      <c r="I40" s="56"/>
      <c r="J40" s="56"/>
      <c r="K40" s="56"/>
      <c r="L40" s="56"/>
      <c r="M40" s="56"/>
      <c r="N40" s="56"/>
      <c r="O40" s="56"/>
      <c r="P40" s="56"/>
      <c r="Q40" s="57"/>
      <c r="R40" s="60"/>
      <c r="S40" s="58" t="s">
        <v>79</v>
      </c>
      <c r="T40" s="56"/>
      <c r="U40" s="56"/>
      <c r="V40" s="56"/>
      <c r="W40" s="56"/>
      <c r="X40" s="56"/>
      <c r="Y40" s="56"/>
      <c r="Z40" s="56"/>
      <c r="AA40" s="56"/>
      <c r="AB40" s="56"/>
      <c r="AC40" s="56"/>
      <c r="AD40" s="56"/>
      <c r="AE40" s="56"/>
      <c r="AF40" s="56"/>
      <c r="AG40" s="56"/>
      <c r="AH40" s="59"/>
      <c r="AI40" s="36"/>
    </row>
    <row r="41" spans="2:35" ht="15" outlineLevel="1" thickBot="1" x14ac:dyDescent="0.25">
      <c r="B41" s="61"/>
      <c r="C41" s="62"/>
      <c r="D41" s="62"/>
      <c r="E41" s="62"/>
      <c r="F41" s="62"/>
      <c r="G41" s="62"/>
      <c r="H41" s="62"/>
      <c r="I41" s="293">
        <f>'Start Data'!B10</f>
        <v>0</v>
      </c>
      <c r="J41" s="62"/>
      <c r="K41" s="62"/>
      <c r="L41" s="62"/>
      <c r="M41" s="62"/>
      <c r="N41" s="62"/>
      <c r="O41" s="62"/>
      <c r="P41" s="62"/>
      <c r="Q41" s="63"/>
      <c r="R41" s="64"/>
      <c r="S41" s="65"/>
      <c r="T41" s="62"/>
      <c r="U41" s="62"/>
      <c r="V41" s="62"/>
      <c r="W41" s="62"/>
      <c r="X41" s="62"/>
      <c r="Y41" s="62"/>
      <c r="Z41" s="293">
        <f>'Start Data'!B12</f>
        <v>0</v>
      </c>
      <c r="AA41" s="62"/>
      <c r="AB41" s="62"/>
      <c r="AC41" s="62"/>
      <c r="AD41" s="62"/>
      <c r="AE41" s="62"/>
      <c r="AF41" s="62"/>
      <c r="AG41" s="62"/>
      <c r="AH41" s="66"/>
      <c r="AI41" s="36"/>
    </row>
    <row r="42" spans="2:35" outlineLevel="1" x14ac:dyDescent="0.2"/>
    <row r="43" spans="2:35" outlineLevel="1" x14ac:dyDescent="0.2"/>
    <row r="44" spans="2:35" outlineLevel="1" x14ac:dyDescent="0.2"/>
    <row r="45" spans="2:35" outlineLevel="1" x14ac:dyDescent="0.2"/>
    <row r="46" spans="2:35" outlineLevel="1" x14ac:dyDescent="0.2"/>
  </sheetData>
  <sheetProtection algorithmName="SHA-512" hashValue="opYKMZBjzhoQJqi6cwngKuAz73cLrz0VXAzvNrVmGxsBPs0EMpg8XkyF/vwfJ0paGT3ITZTphiYivPIZnWe6SQ==" saltValue="vtmpe/Dz/jg6mA4AFhnPCg==" spinCount="100000" sheet="1" objects="1" scenarios="1"/>
  <mergeCells count="21">
    <mergeCell ref="W5:X5"/>
    <mergeCell ref="B4:G4"/>
    <mergeCell ref="H4:K4"/>
    <mergeCell ref="B5:G5"/>
    <mergeCell ref="H5:K5"/>
    <mergeCell ref="U5:V5"/>
    <mergeCell ref="B6:G6"/>
    <mergeCell ref="H6:K6"/>
    <mergeCell ref="U6:V6"/>
    <mergeCell ref="W6:X6"/>
    <mergeCell ref="B7:G7"/>
    <mergeCell ref="H7:K7"/>
    <mergeCell ref="AI12:AI14"/>
    <mergeCell ref="B32:AH34"/>
    <mergeCell ref="B36:AH37"/>
    <mergeCell ref="B8:G8"/>
    <mergeCell ref="H8:K8"/>
    <mergeCell ref="B9:G9"/>
    <mergeCell ref="H9:K9"/>
    <mergeCell ref="B10:AH10"/>
    <mergeCell ref="AH12:AH14"/>
  </mergeCells>
  <conditionalFormatting sqref="C12:AG13">
    <cfRule type="expression" dxfId="312" priority="20">
      <formula>WEEKDAY(C12,2)&gt;5</formula>
    </cfRule>
  </conditionalFormatting>
  <conditionalFormatting sqref="C15:AG29">
    <cfRule type="cellIs" dxfId="311" priority="1" operator="greaterThan">
      <formula>10</formula>
    </cfRule>
  </conditionalFormatting>
  <pageMargins left="0.70866141732283472" right="0.70866141732283472" top="0.78740157480314954" bottom="0.78740157480314954" header="0.31496062992125984" footer="0.31496062992125984"/>
  <pageSetup paperSize="9" scale="71" orientation="landscape" r:id="rId1"/>
  <headerFooter>
    <oddHeader>&amp;L&amp;"Arial,Fett"&amp;12TIME RECORDING FOR AN EU GRANT</oddHeader>
  </headerFooter>
  <drawing r:id="rId2"/>
  <extLst>
    <ext xmlns:x14="http://schemas.microsoft.com/office/spreadsheetml/2009/9/main" uri="{78C0D931-6437-407d-A8EE-F0AAD7539E65}">
      <x14:conditionalFormattings>
        <x14:conditionalFormatting xmlns:xm="http://schemas.microsoft.com/office/excel/2006/main">
          <x14:cfRule type="expression" priority="3" id="{C2EE98BE-C2EF-4252-96F7-CDD0273CC90A}">
            <xm:f>VLOOKUP(C12,Feiertage!$B$25:$B$31,1,0)</xm:f>
            <x14:dxf>
              <fill>
                <patternFill patternType="solid">
                  <fgColor theme="8" tint="0.79998168889431442"/>
                  <bgColor theme="8" tint="0.79998168889431442"/>
                </patternFill>
              </fill>
            </x14:dxf>
          </x14:cfRule>
          <x14:cfRule type="expression" priority="4" id="{81E5F72B-5D93-443E-B206-7801B2D1E728}">
            <xm:f>IF('Start Data'!$B$3=Feiertage!$Q$2,VLOOKUP(C12,Feiertage!$Q$3:$Q$21,1,0),0)</xm:f>
            <x14:dxf>
              <fill>
                <patternFill patternType="solid">
                  <fgColor theme="8" tint="0.79998168889431442"/>
                  <bgColor theme="8" tint="0.79998168889431442"/>
                </patternFill>
              </fill>
            </x14:dxf>
          </x14:cfRule>
          <x14:cfRule type="expression" priority="5" id="{102B2324-6328-4246-9794-695E0642874B}">
            <xm:f>IF('Start Data'!$B$3=Feiertage!$P$2,VLOOKUP(C12,Feiertage!$P$3:$P$21,1,0),0)</xm:f>
            <x14:dxf>
              <fill>
                <patternFill patternType="solid">
                  <fgColor theme="8" tint="0.79998168889431442"/>
                  <bgColor theme="8" tint="0.79998168889431442"/>
                </patternFill>
              </fill>
            </x14:dxf>
          </x14:cfRule>
          <x14:cfRule type="expression" priority="6" id="{1999B529-94D6-4BB4-9049-8BCAAF1A92EB}">
            <xm:f>IF('Start Data'!$B$3=Feiertage!$O$2,VLOOKUP(C12,Feiertage!$O$3:$O$21,1,0),0)</xm:f>
            <x14:dxf>
              <fill>
                <patternFill patternType="solid">
                  <fgColor theme="8" tint="0.79998168889431442"/>
                  <bgColor theme="8" tint="0.79998168889431442"/>
                </patternFill>
              </fill>
            </x14:dxf>
          </x14:cfRule>
          <x14:cfRule type="expression" priority="7" id="{2666A4BB-06BD-4D0A-AD3A-BD6A2D3D5ACC}">
            <xm:f>IF('Start Data'!$B$3=Feiertage!$N$2,VLOOKUP(C12,Feiertage!$N$3:$N$21,1,0),0)</xm:f>
            <x14:dxf>
              <fill>
                <patternFill patternType="solid">
                  <fgColor theme="8" tint="0.79998168889431442"/>
                  <bgColor theme="8" tint="0.79998168889431442"/>
                </patternFill>
              </fill>
            </x14:dxf>
          </x14:cfRule>
          <x14:cfRule type="expression" priority="8" id="{7BAFFF1C-A43A-4A17-B37F-D1A1DD1BACFF}">
            <xm:f>IF('Start Data'!$B$3=Feiertage!$M$2,VLOOKUP(C12,Feiertage!$M$3:$M$21,1,0),0)</xm:f>
            <x14:dxf>
              <fill>
                <patternFill patternType="solid">
                  <fgColor theme="8" tint="0.79998168889431442"/>
                  <bgColor theme="8" tint="0.79998168889431442"/>
                </patternFill>
              </fill>
            </x14:dxf>
          </x14:cfRule>
          <x14:cfRule type="expression" priority="9" id="{F6E6C482-B317-4894-ADA3-97A4141F7109}">
            <xm:f>IF('Start Data'!$B$3=Feiertage!$L$2,VLOOKUP(C12,Feiertage!$L$3:$L$21,1,0),0)</xm:f>
            <x14:dxf>
              <fill>
                <patternFill patternType="solid">
                  <fgColor theme="8" tint="0.79998168889431442"/>
                  <bgColor theme="8" tint="0.79998168889431442"/>
                </patternFill>
              </fill>
            </x14:dxf>
          </x14:cfRule>
          <x14:cfRule type="expression" priority="10" id="{896B823E-3279-468C-8C2C-8E35E4B73F55}">
            <xm:f>IF('Start Data'!$B$3=Feiertage!$K$2,VLOOKUP(C12,Feiertage!$K$3:$K$21,1,0),0)</xm:f>
            <x14:dxf>
              <fill>
                <patternFill patternType="solid">
                  <fgColor theme="8" tint="0.79998168889431442"/>
                  <bgColor theme="8" tint="0.79998168889431442"/>
                </patternFill>
              </fill>
            </x14:dxf>
          </x14:cfRule>
          <x14:cfRule type="expression" priority="11" id="{7C3B9D2A-1EAB-4610-92EB-3B7628464640}">
            <xm:f>IF('Start Data'!$B$3=Feiertage!$J$2,VLOOKUP(C12,Feiertage!$J$3:$J$21,1,0),0)</xm:f>
            <x14:dxf>
              <fill>
                <patternFill patternType="solid">
                  <fgColor theme="8" tint="0.79998168889431442"/>
                  <bgColor theme="8" tint="0.79998168889431442"/>
                </patternFill>
              </fill>
            </x14:dxf>
          </x14:cfRule>
          <x14:cfRule type="expression" priority="12" id="{65FF261A-5B6D-4AF7-9BA9-EE6D91D63F6E}">
            <xm:f>IF('Start Data'!$B$3=Feiertage!$I$2,VLOOKUP(C12,Feiertage!$I$3:$I$21,1,0),0)</xm:f>
            <x14:dxf>
              <fill>
                <patternFill patternType="solid">
                  <fgColor theme="8" tint="0.79998168889431442"/>
                  <bgColor theme="8" tint="0.79998168889431442"/>
                </patternFill>
              </fill>
            </x14:dxf>
          </x14:cfRule>
          <x14:cfRule type="expression" priority="13" id="{4CC06B57-DB39-4A0E-BD29-1C4CE62030AB}">
            <xm:f>IF('Start Data'!$B$3=Feiertage!$H$2,VLOOKUP(C12,Feiertage!$H$3:$H$21,1,0),0)</xm:f>
            <x14:dxf>
              <fill>
                <patternFill patternType="solid">
                  <fgColor theme="8" tint="0.79998168889431442"/>
                  <bgColor theme="8" tint="0.79998168889431442"/>
                </patternFill>
              </fill>
            </x14:dxf>
          </x14:cfRule>
          <x14:cfRule type="expression" priority="14" id="{70E445C4-2966-4405-A50A-1650882A6640}">
            <xm:f>IF('Start Data'!$B$3=Feiertage!$G$2,VLOOKUP(C12,Feiertage!$G$3:$G$21,1,0),0)</xm:f>
            <x14:dxf>
              <fill>
                <patternFill patternType="solid">
                  <fgColor theme="8" tint="0.79998168889431442"/>
                  <bgColor theme="8" tint="0.79998168889431442"/>
                </patternFill>
              </fill>
            </x14:dxf>
          </x14:cfRule>
          <x14:cfRule type="expression" priority="15" id="{D014C7F5-6602-4973-B6AF-71C1D453780E}">
            <xm:f>IF('Start Data'!$B$3=Feiertage!$F$2,VLOOKUP(C12,Feiertage!$F$3:$F$21,1,0),0)</xm:f>
            <x14:dxf>
              <fill>
                <patternFill patternType="solid">
                  <fgColor theme="8" tint="0.79998168889431442"/>
                  <bgColor theme="8" tint="0.79998168889431442"/>
                </patternFill>
              </fill>
            </x14:dxf>
          </x14:cfRule>
          <x14:cfRule type="expression" priority="16" id="{A5D2E5A8-82C1-42DE-AEAD-41614827DC9A}">
            <xm:f>IF('Start Data'!$B$3=Feiertage!$E$2,VLOOKUP(C12,Feiertage!$E$3:$E$21,1,0),0)</xm:f>
            <x14:dxf>
              <fill>
                <patternFill patternType="solid">
                  <fgColor theme="8" tint="0.79998168889431442"/>
                  <bgColor theme="8" tint="0.79998168889431442"/>
                </patternFill>
              </fill>
            </x14:dxf>
          </x14:cfRule>
          <x14:cfRule type="expression" priority="17" id="{5753C61A-1559-4DC2-A4CC-3895E0165C01}">
            <xm:f>IF('Start Data'!$B$3=Feiertage!$D$2,VLOOKUP(C12,Feiertage!$D$3:$D$21,1,0),0)</xm:f>
            <x14:dxf>
              <fill>
                <patternFill patternType="solid">
                  <fgColor theme="8" tint="0.79998168889431442"/>
                  <bgColor theme="8" tint="0.79998168889431442"/>
                </patternFill>
              </fill>
            </x14:dxf>
          </x14:cfRule>
          <x14:cfRule type="expression" priority="18" id="{362EE8B8-AC58-46FC-9CF4-497C65CD679A}">
            <xm:f>IF('Start Data'!$B$3=Feiertage!$B$2,VLOOKUP(C12,Feiertage!$B$3:$B$21,1,0),0)</xm:f>
            <x14:dxf>
              <fill>
                <patternFill patternType="solid">
                  <fgColor theme="8" tint="0.79998168889431442"/>
                  <bgColor theme="8" tint="0.79998168889431442"/>
                </patternFill>
              </fill>
            </x14:dxf>
          </x14:cfRule>
          <x14:cfRule type="expression" priority="19" id="{1025DDFC-2FF2-43D6-8412-531A6D99F2D3}">
            <xm:f>IF('Start Data'!$B$3=Feiertage!$C$2,VLOOKUP(C12,Feiertage!$C$3:$C$21,1,0),0)</xm:f>
            <x14:dxf>
              <fill>
                <patternFill patternType="solid">
                  <fgColor theme="8" tint="0.79998168889431442"/>
                  <bgColor theme="8" tint="0.79998168889431442"/>
                </patternFill>
              </fill>
            </x14:dxf>
          </x14:cfRule>
          <xm:sqref>C12:AG13</xm:sqref>
        </x14:conditionalFormatting>
        <x14:conditionalFormatting xmlns:xm="http://schemas.microsoft.com/office/excel/2006/main">
          <x14:cfRule type="expression" priority="2" id="{1605FF5B-706E-4E4E-BB05-A1D2DB684C89}">
            <xm:f>AND($C$13&gt;='Start Data'!$D38,$C$13&lt;='Start Data'!$E38,'Start Data'!$F38="x")</xm:f>
            <x14:dxf>
              <fill>
                <patternFill patternType="solid">
                  <fgColor indexed="26"/>
                  <bgColor indexed="26"/>
                </patternFill>
              </fill>
            </x14:dxf>
          </x14:cfRule>
          <xm:sqref>C15:AG29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CC"/>
    <pageSetUpPr fitToPage="1"/>
  </sheetPr>
  <dimension ref="B1:AL41"/>
  <sheetViews>
    <sheetView showGridLines="0" zoomScaleNormal="100" workbookViewId="0">
      <selection activeCell="B10" sqref="B10:AH10"/>
    </sheetView>
  </sheetViews>
  <sheetFormatPr baseColWidth="10" defaultColWidth="11.28515625" defaultRowHeight="14.25" x14ac:dyDescent="0.2"/>
  <cols>
    <col min="1" max="1" width="2.7109375" style="35" customWidth="1"/>
    <col min="2" max="2" width="12.85546875" style="35" customWidth="1"/>
    <col min="3" max="33" width="5" style="35" customWidth="1"/>
    <col min="34" max="34" width="8.140625" style="35" customWidth="1"/>
    <col min="35" max="35" width="6.7109375" style="35" customWidth="1"/>
    <col min="36" max="16384" width="11.28515625" style="35"/>
  </cols>
  <sheetData>
    <row r="1" spans="2:38" ht="15" thickBot="1" x14ac:dyDescent="0.25">
      <c r="B1" s="75" t="s">
        <v>159</v>
      </c>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row>
    <row r="2" spans="2:38" ht="18" customHeight="1" x14ac:dyDescent="0.2">
      <c r="B2" s="76" t="s">
        <v>76</v>
      </c>
      <c r="C2" s="77"/>
      <c r="D2" s="77"/>
      <c r="E2" s="77"/>
      <c r="F2" s="77"/>
      <c r="G2" s="77"/>
      <c r="H2" s="77"/>
      <c r="I2" s="77"/>
      <c r="J2" s="77"/>
      <c r="K2" s="77"/>
      <c r="L2" s="77"/>
      <c r="M2" s="77"/>
      <c r="N2" s="77"/>
      <c r="O2" s="77"/>
      <c r="P2" s="77"/>
      <c r="Q2" s="77"/>
      <c r="R2" s="77"/>
      <c r="S2" s="77"/>
      <c r="T2" s="77"/>
      <c r="U2" s="101"/>
      <c r="V2" s="101"/>
      <c r="W2" s="101"/>
      <c r="X2" s="101"/>
      <c r="Y2" s="101"/>
      <c r="Z2" s="101"/>
      <c r="AA2" s="101"/>
      <c r="AB2" s="101"/>
      <c r="AC2" s="101"/>
      <c r="AD2" s="77"/>
      <c r="AE2" s="77"/>
      <c r="AF2" s="77"/>
      <c r="AG2" s="77"/>
      <c r="AH2" s="78"/>
      <c r="AI2" s="17"/>
    </row>
    <row r="3" spans="2:38" ht="14.25" customHeight="1" thickBot="1" x14ac:dyDescent="0.25">
      <c r="B3" s="79"/>
      <c r="C3" s="80"/>
      <c r="D3" s="80"/>
      <c r="E3" s="80"/>
      <c r="F3" s="80"/>
      <c r="G3" s="80"/>
      <c r="H3" s="80"/>
      <c r="I3" s="80"/>
      <c r="J3" s="80"/>
      <c r="K3" s="80"/>
      <c r="L3" s="80"/>
      <c r="M3" s="80"/>
      <c r="N3" s="80"/>
      <c r="O3" s="80"/>
      <c r="P3" s="80"/>
      <c r="Q3" s="80"/>
      <c r="R3" s="80"/>
      <c r="S3" s="80"/>
      <c r="T3" s="80"/>
      <c r="U3" s="102"/>
      <c r="V3" s="102"/>
      <c r="W3" s="102"/>
      <c r="X3" s="102"/>
      <c r="Y3" s="102"/>
      <c r="Z3" s="102"/>
      <c r="AA3" s="102"/>
      <c r="AB3" s="102"/>
      <c r="AC3" s="102"/>
      <c r="AD3" s="80"/>
      <c r="AE3" s="80"/>
      <c r="AF3" s="80"/>
      <c r="AG3" s="80"/>
      <c r="AH3" s="81"/>
      <c r="AI3" s="36"/>
    </row>
    <row r="4" spans="2:38" ht="15.75" x14ac:dyDescent="0.25">
      <c r="B4" s="357" t="s">
        <v>82</v>
      </c>
      <c r="C4" s="358"/>
      <c r="D4" s="358"/>
      <c r="E4" s="358"/>
      <c r="F4" s="358"/>
      <c r="G4" s="359"/>
      <c r="H4" s="360">
        <f>'Start Data'!$B$7</f>
        <v>0</v>
      </c>
      <c r="I4" s="361"/>
      <c r="J4" s="361"/>
      <c r="K4" s="361"/>
      <c r="L4" s="82"/>
      <c r="M4" s="83"/>
      <c r="N4" s="83"/>
      <c r="O4" s="83"/>
      <c r="P4" s="83"/>
      <c r="Q4" s="83"/>
      <c r="R4" s="83"/>
      <c r="S4" s="83"/>
      <c r="T4" s="83"/>
      <c r="U4" s="83"/>
      <c r="V4" s="83"/>
      <c r="W4" s="83"/>
      <c r="X4" s="83"/>
      <c r="Y4" s="83"/>
      <c r="Z4" s="83"/>
      <c r="AA4" s="83"/>
      <c r="AB4" s="83"/>
      <c r="AC4" s="83"/>
      <c r="AD4" s="103"/>
      <c r="AE4" s="103"/>
      <c r="AF4" s="103"/>
      <c r="AG4" s="103"/>
      <c r="AH4" s="84"/>
      <c r="AJ4" s="16"/>
      <c r="AL4" s="16"/>
    </row>
    <row r="5" spans="2:38" ht="15.75" x14ac:dyDescent="0.25">
      <c r="B5" s="335" t="s">
        <v>83</v>
      </c>
      <c r="C5" s="336"/>
      <c r="D5" s="336"/>
      <c r="E5" s="336"/>
      <c r="F5" s="336"/>
      <c r="G5" s="337"/>
      <c r="H5" s="338">
        <f>'Start Data'!$B$8</f>
        <v>0</v>
      </c>
      <c r="I5" s="339"/>
      <c r="J5" s="339"/>
      <c r="K5" s="339"/>
      <c r="L5" s="87"/>
      <c r="M5" s="85"/>
      <c r="N5" s="85"/>
      <c r="O5" s="85"/>
      <c r="P5" s="85"/>
      <c r="Q5" s="85"/>
      <c r="R5" s="85"/>
      <c r="S5" s="85"/>
      <c r="T5" s="85"/>
      <c r="U5" s="362" t="s">
        <v>85</v>
      </c>
      <c r="V5" s="352"/>
      <c r="W5" s="355">
        <f>'Start Data'!$B$4</f>
        <v>0</v>
      </c>
      <c r="X5" s="356"/>
      <c r="Y5" s="104"/>
      <c r="Z5" s="85"/>
      <c r="AA5" s="85"/>
      <c r="AB5" s="85"/>
      <c r="AC5" s="85"/>
      <c r="AD5" s="85"/>
      <c r="AE5" s="85"/>
      <c r="AF5" s="85"/>
      <c r="AG5" s="86"/>
      <c r="AH5" s="105"/>
      <c r="AI5" s="17"/>
      <c r="AJ5" s="16"/>
      <c r="AL5" s="16"/>
    </row>
    <row r="6" spans="2:38" ht="15.75" x14ac:dyDescent="0.25">
      <c r="B6" s="335" t="s">
        <v>131</v>
      </c>
      <c r="C6" s="336"/>
      <c r="D6" s="336"/>
      <c r="E6" s="336"/>
      <c r="F6" s="336"/>
      <c r="G6" s="337"/>
      <c r="H6" s="348">
        <f>'Start Data'!$B$9</f>
        <v>0</v>
      </c>
      <c r="I6" s="349"/>
      <c r="J6" s="349"/>
      <c r="K6" s="350"/>
      <c r="L6" s="87"/>
      <c r="M6" s="85"/>
      <c r="N6" s="85"/>
      <c r="O6" s="85"/>
      <c r="P6" s="85"/>
      <c r="Q6" s="85"/>
      <c r="R6" s="85"/>
      <c r="S6" s="85"/>
      <c r="T6" s="85"/>
      <c r="U6" s="351" t="s">
        <v>84</v>
      </c>
      <c r="V6" s="352"/>
      <c r="W6" s="353" t="s">
        <v>32</v>
      </c>
      <c r="X6" s="354"/>
      <c r="Y6" s="106"/>
      <c r="Z6" s="89"/>
      <c r="AA6" s="88"/>
      <c r="AB6" s="88"/>
      <c r="AC6" s="88"/>
      <c r="AD6" s="90"/>
      <c r="AE6" s="91"/>
      <c r="AF6" s="92"/>
      <c r="AG6" s="86"/>
      <c r="AH6" s="105"/>
      <c r="AI6" s="17"/>
      <c r="AJ6" s="16"/>
      <c r="AL6" s="16"/>
    </row>
    <row r="7" spans="2:38" ht="15.75" customHeight="1" x14ac:dyDescent="0.25">
      <c r="B7" s="335" t="s">
        <v>130</v>
      </c>
      <c r="C7" s="336"/>
      <c r="D7" s="336"/>
      <c r="E7" s="336"/>
      <c r="F7" s="336"/>
      <c r="G7" s="337"/>
      <c r="H7" s="338">
        <f>'Start Data'!$B$10</f>
        <v>0</v>
      </c>
      <c r="I7" s="339"/>
      <c r="J7" s="339"/>
      <c r="K7" s="339"/>
      <c r="L7" s="87"/>
      <c r="M7" s="93"/>
      <c r="N7" s="85"/>
      <c r="O7" s="85"/>
      <c r="P7" s="85"/>
      <c r="Q7" s="85"/>
      <c r="R7" s="94"/>
      <c r="S7" s="92"/>
      <c r="T7" s="92"/>
      <c r="U7" s="85"/>
      <c r="V7" s="95"/>
      <c r="W7" s="95"/>
      <c r="X7" s="95"/>
      <c r="Y7" s="95"/>
      <c r="Z7" s="85"/>
      <c r="AA7" s="85"/>
      <c r="AB7" s="85"/>
      <c r="AC7" s="85"/>
      <c r="AD7" s="93"/>
      <c r="AE7" s="93"/>
      <c r="AF7" s="93"/>
      <c r="AG7" s="93"/>
      <c r="AH7" s="107"/>
      <c r="AI7" s="17"/>
      <c r="AJ7" s="16"/>
      <c r="AL7" s="16"/>
    </row>
    <row r="8" spans="2:38" ht="15.75" customHeight="1" x14ac:dyDescent="0.25">
      <c r="B8" s="335" t="s">
        <v>132</v>
      </c>
      <c r="C8" s="336"/>
      <c r="D8" s="336"/>
      <c r="E8" s="336"/>
      <c r="F8" s="336"/>
      <c r="G8" s="337"/>
      <c r="H8" s="338">
        <f>'Start Data'!B11</f>
        <v>0</v>
      </c>
      <c r="I8" s="339"/>
      <c r="J8" s="339"/>
      <c r="K8" s="339"/>
      <c r="L8" s="96"/>
      <c r="M8" s="87"/>
      <c r="N8" s="85"/>
      <c r="O8" s="85"/>
      <c r="P8" s="85"/>
      <c r="Q8" s="85"/>
      <c r="R8" s="85"/>
      <c r="S8" s="85"/>
      <c r="T8" s="85"/>
      <c r="U8" s="90"/>
      <c r="V8" s="90"/>
      <c r="W8" s="90"/>
      <c r="X8" s="90"/>
      <c r="Y8" s="90"/>
      <c r="Z8" s="87"/>
      <c r="AA8" s="87"/>
      <c r="AB8" s="87"/>
      <c r="AC8" s="87"/>
      <c r="AD8" s="97"/>
      <c r="AE8" s="97"/>
      <c r="AF8" s="97"/>
      <c r="AG8" s="97"/>
      <c r="AH8" s="108"/>
      <c r="AI8" s="37"/>
      <c r="AJ8" s="16"/>
      <c r="AL8" s="16"/>
    </row>
    <row r="9" spans="2:38" ht="16.5" customHeight="1" thickBot="1" x14ac:dyDescent="0.3">
      <c r="B9" s="340" t="s">
        <v>137</v>
      </c>
      <c r="C9" s="341"/>
      <c r="D9" s="341"/>
      <c r="E9" s="341"/>
      <c r="F9" s="341"/>
      <c r="G9" s="342"/>
      <c r="H9" s="343">
        <f>'Start Data'!$B$12</f>
        <v>0</v>
      </c>
      <c r="I9" s="344"/>
      <c r="J9" s="344"/>
      <c r="K9" s="344"/>
      <c r="L9" s="98"/>
      <c r="M9" s="99"/>
      <c r="N9" s="100"/>
      <c r="O9" s="100"/>
      <c r="P9" s="100"/>
      <c r="Q9" s="100"/>
      <c r="R9" s="100"/>
      <c r="S9" s="100"/>
      <c r="T9" s="109"/>
      <c r="U9" s="109"/>
      <c r="V9" s="109"/>
      <c r="W9" s="109"/>
      <c r="X9" s="109"/>
      <c r="Y9" s="109"/>
      <c r="Z9" s="109"/>
      <c r="AA9" s="109"/>
      <c r="AB9" s="109"/>
      <c r="AC9" s="109"/>
      <c r="AD9" s="109"/>
      <c r="AE9" s="109"/>
      <c r="AF9" s="109"/>
      <c r="AG9" s="109"/>
      <c r="AH9" s="110"/>
      <c r="AI9" s="38"/>
      <c r="AJ9" s="18"/>
      <c r="AL9" s="16"/>
    </row>
    <row r="10" spans="2:38" ht="18.75" x14ac:dyDescent="0.3">
      <c r="B10" s="345" t="str">
        <f>IF('Start Data'!E8="Yes","","Before starting completing the hours, please confirm that you have read the instructions in the sheet START DATA.")</f>
        <v>Before starting completing the hours, please confirm that you have read the instructions in the sheet START DATA.</v>
      </c>
      <c r="C10" s="346"/>
      <c r="D10" s="346"/>
      <c r="E10" s="346"/>
      <c r="F10" s="346"/>
      <c r="G10" s="346"/>
      <c r="H10" s="346"/>
      <c r="I10" s="346"/>
      <c r="J10" s="346"/>
      <c r="K10" s="346"/>
      <c r="L10" s="346"/>
      <c r="M10" s="346"/>
      <c r="N10" s="346"/>
      <c r="O10" s="346"/>
      <c r="P10" s="346"/>
      <c r="Q10" s="346"/>
      <c r="R10" s="346"/>
      <c r="S10" s="346"/>
      <c r="T10" s="346"/>
      <c r="U10" s="346"/>
      <c r="V10" s="346"/>
      <c r="W10" s="346"/>
      <c r="X10" s="346"/>
      <c r="Y10" s="346"/>
      <c r="Z10" s="346"/>
      <c r="AA10" s="346"/>
      <c r="AB10" s="346"/>
      <c r="AC10" s="346"/>
      <c r="AD10" s="346"/>
      <c r="AE10" s="346"/>
      <c r="AF10" s="346"/>
      <c r="AG10" s="346"/>
      <c r="AH10" s="347"/>
      <c r="AI10" s="18"/>
      <c r="AJ10" s="16"/>
    </row>
    <row r="11" spans="2:38" ht="15" x14ac:dyDescent="0.25">
      <c r="B11" s="39" t="s">
        <v>96</v>
      </c>
      <c r="C11" s="40"/>
      <c r="D11" s="40"/>
      <c r="E11" s="40"/>
      <c r="F11" s="40"/>
      <c r="G11" s="40"/>
      <c r="H11" s="40"/>
      <c r="I11" s="40"/>
      <c r="J11" s="40"/>
      <c r="K11" s="40"/>
      <c r="L11" s="40"/>
      <c r="M11" s="40"/>
      <c r="N11" s="40"/>
      <c r="O11" s="40"/>
      <c r="P11" s="18"/>
      <c r="Q11" s="18"/>
      <c r="R11" s="18"/>
      <c r="S11" s="18"/>
      <c r="T11" s="18"/>
      <c r="U11" s="18"/>
      <c r="V11" s="18"/>
      <c r="W11" s="18"/>
      <c r="X11" s="18"/>
      <c r="Y11" s="18"/>
      <c r="Z11" s="18"/>
      <c r="AA11" s="18"/>
      <c r="AB11" s="18"/>
      <c r="AC11" s="18"/>
      <c r="AD11" s="18"/>
      <c r="AE11" s="18"/>
      <c r="AF11" s="18"/>
      <c r="AG11" s="18"/>
      <c r="AH11" s="41"/>
      <c r="AI11" s="42"/>
      <c r="AJ11" s="16"/>
    </row>
    <row r="12" spans="2:38" ht="15" customHeight="1" x14ac:dyDescent="0.25">
      <c r="B12" s="117" t="s">
        <v>33</v>
      </c>
      <c r="C12" s="118">
        <f>Jahresübersicht!B5</f>
        <v>1</v>
      </c>
      <c r="D12" s="118">
        <f>Jahresübersicht!C5</f>
        <v>2</v>
      </c>
      <c r="E12" s="118">
        <f>Jahresübersicht!D5</f>
        <v>3</v>
      </c>
      <c r="F12" s="118">
        <f>Jahresübersicht!E5</f>
        <v>4</v>
      </c>
      <c r="G12" s="118">
        <f>Jahresübersicht!F5</f>
        <v>5</v>
      </c>
      <c r="H12" s="118">
        <f>Jahresübersicht!G5</f>
        <v>6</v>
      </c>
      <c r="I12" s="118">
        <f>Jahresübersicht!H5</f>
        <v>7</v>
      </c>
      <c r="J12" s="118">
        <f>Jahresübersicht!I5</f>
        <v>8</v>
      </c>
      <c r="K12" s="118">
        <f>Jahresübersicht!J5</f>
        <v>9</v>
      </c>
      <c r="L12" s="118">
        <f>Jahresübersicht!K5</f>
        <v>10</v>
      </c>
      <c r="M12" s="118">
        <f>Jahresübersicht!L5</f>
        <v>11</v>
      </c>
      <c r="N12" s="118">
        <f>Jahresübersicht!M5</f>
        <v>12</v>
      </c>
      <c r="O12" s="118">
        <f>Jahresübersicht!N5</f>
        <v>13</v>
      </c>
      <c r="P12" s="118">
        <f>Jahresübersicht!O5</f>
        <v>14</v>
      </c>
      <c r="Q12" s="118">
        <f>Jahresübersicht!P5</f>
        <v>15</v>
      </c>
      <c r="R12" s="118">
        <f>Jahresübersicht!Q5</f>
        <v>16</v>
      </c>
      <c r="S12" s="118">
        <f>Jahresübersicht!R5</f>
        <v>17</v>
      </c>
      <c r="T12" s="118">
        <f>Jahresübersicht!S5</f>
        <v>18</v>
      </c>
      <c r="U12" s="118">
        <f>Jahresübersicht!T5</f>
        <v>19</v>
      </c>
      <c r="V12" s="118">
        <f>Jahresübersicht!U5</f>
        <v>20</v>
      </c>
      <c r="W12" s="118">
        <f>Jahresübersicht!V5</f>
        <v>21</v>
      </c>
      <c r="X12" s="118">
        <f>Jahresübersicht!W5</f>
        <v>22</v>
      </c>
      <c r="Y12" s="118">
        <f>Jahresübersicht!X5</f>
        <v>23</v>
      </c>
      <c r="Z12" s="118">
        <f>Jahresübersicht!Y5</f>
        <v>24</v>
      </c>
      <c r="AA12" s="118">
        <f>Jahresübersicht!Z5</f>
        <v>25</v>
      </c>
      <c r="AB12" s="118">
        <f>Jahresübersicht!AA5</f>
        <v>26</v>
      </c>
      <c r="AC12" s="118">
        <f>Jahresübersicht!AB5</f>
        <v>27</v>
      </c>
      <c r="AD12" s="118">
        <f>Jahresübersicht!AC5</f>
        <v>28</v>
      </c>
      <c r="AE12" s="118">
        <f>Jahresübersicht!AD5</f>
        <v>29</v>
      </c>
      <c r="AF12" s="118">
        <f>Jahresübersicht!AE5</f>
        <v>30</v>
      </c>
      <c r="AG12" s="118">
        <f>Jahresübersicht!AF5</f>
        <v>31</v>
      </c>
      <c r="AH12" s="319" t="s">
        <v>78</v>
      </c>
      <c r="AI12" s="319" t="s">
        <v>77</v>
      </c>
    </row>
    <row r="13" spans="2:38" ht="15" x14ac:dyDescent="0.25">
      <c r="B13" s="117" t="s">
        <v>35</v>
      </c>
      <c r="C13" s="119">
        <f>Jahresübersicht!B6</f>
        <v>1</v>
      </c>
      <c r="D13" s="119">
        <f>Jahresübersicht!C6</f>
        <v>2</v>
      </c>
      <c r="E13" s="119">
        <f>Jahresübersicht!D6</f>
        <v>3</v>
      </c>
      <c r="F13" s="119">
        <f>Jahresübersicht!E6</f>
        <v>4</v>
      </c>
      <c r="G13" s="119">
        <f>Jahresübersicht!F6</f>
        <v>5</v>
      </c>
      <c r="H13" s="119">
        <f>Jahresübersicht!G6</f>
        <v>6</v>
      </c>
      <c r="I13" s="119">
        <f>Jahresübersicht!H6</f>
        <v>7</v>
      </c>
      <c r="J13" s="119">
        <f>Jahresübersicht!I6</f>
        <v>8</v>
      </c>
      <c r="K13" s="119">
        <f>Jahresübersicht!J6</f>
        <v>9</v>
      </c>
      <c r="L13" s="119">
        <f>Jahresübersicht!K6</f>
        <v>10</v>
      </c>
      <c r="M13" s="119">
        <f>Jahresübersicht!L6</f>
        <v>11</v>
      </c>
      <c r="N13" s="119">
        <f>Jahresübersicht!M6</f>
        <v>12</v>
      </c>
      <c r="O13" s="119">
        <f>Jahresübersicht!N6</f>
        <v>13</v>
      </c>
      <c r="P13" s="119">
        <f>Jahresübersicht!O6</f>
        <v>14</v>
      </c>
      <c r="Q13" s="119">
        <f>Jahresübersicht!P6</f>
        <v>15</v>
      </c>
      <c r="R13" s="119">
        <f>Jahresübersicht!Q6</f>
        <v>16</v>
      </c>
      <c r="S13" s="119">
        <f>Jahresübersicht!R6</f>
        <v>17</v>
      </c>
      <c r="T13" s="119">
        <f>Jahresübersicht!S6</f>
        <v>18</v>
      </c>
      <c r="U13" s="119">
        <f>Jahresübersicht!T6</f>
        <v>19</v>
      </c>
      <c r="V13" s="119">
        <f>Jahresübersicht!U6</f>
        <v>20</v>
      </c>
      <c r="W13" s="119">
        <f>Jahresübersicht!V6</f>
        <v>21</v>
      </c>
      <c r="X13" s="119">
        <f>Jahresübersicht!W6</f>
        <v>22</v>
      </c>
      <c r="Y13" s="119">
        <f>Jahresübersicht!X6</f>
        <v>23</v>
      </c>
      <c r="Z13" s="119">
        <f>Jahresübersicht!Y6</f>
        <v>24</v>
      </c>
      <c r="AA13" s="119">
        <f>Jahresübersicht!Z6</f>
        <v>25</v>
      </c>
      <c r="AB13" s="119">
        <f>Jahresübersicht!AA6</f>
        <v>26</v>
      </c>
      <c r="AC13" s="119">
        <f>Jahresübersicht!AB6</f>
        <v>27</v>
      </c>
      <c r="AD13" s="119">
        <f>Jahresübersicht!AC6</f>
        <v>28</v>
      </c>
      <c r="AE13" s="119">
        <f>Jahresübersicht!AD6</f>
        <v>29</v>
      </c>
      <c r="AF13" s="119">
        <f>Jahresübersicht!AE6</f>
        <v>30</v>
      </c>
      <c r="AG13" s="119">
        <f>Jahresübersicht!AF6</f>
        <v>31</v>
      </c>
      <c r="AH13" s="320"/>
      <c r="AI13" s="320"/>
    </row>
    <row r="14" spans="2:38" ht="25.5" x14ac:dyDescent="0.2">
      <c r="B14" s="26" t="s">
        <v>36</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321" t="s">
        <v>34</v>
      </c>
      <c r="AI14" s="321"/>
    </row>
    <row r="15" spans="2:38" x14ac:dyDescent="0.2">
      <c r="B15" s="27" t="str">
        <f>'Start Data'!A38</f>
        <v>WP 1</v>
      </c>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120">
        <f t="shared" ref="AH15:AH30" si="0">SUM(C15:AG15)</f>
        <v>0</v>
      </c>
      <c r="AI15" s="120" t="e">
        <f>SUM(C15:AG15)/'Start Data'!$B$17</f>
        <v>#DIV/0!</v>
      </c>
    </row>
    <row r="16" spans="2:38" x14ac:dyDescent="0.2">
      <c r="B16" s="27" t="str">
        <f>'Start Data'!A39</f>
        <v>WP 2</v>
      </c>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120">
        <f t="shared" si="0"/>
        <v>0</v>
      </c>
      <c r="AI16" s="121" t="e">
        <f>SUM(C16:AG16)/'Start Data'!$B$17</f>
        <v>#DIV/0!</v>
      </c>
    </row>
    <row r="17" spans="2:35" x14ac:dyDescent="0.2">
      <c r="B17" s="27" t="str">
        <f>'Start Data'!A40</f>
        <v>WP 3</v>
      </c>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120">
        <f t="shared" si="0"/>
        <v>0</v>
      </c>
      <c r="AI17" s="121" t="e">
        <f>SUM(C17:AG17)/'Start Data'!$B$17</f>
        <v>#DIV/0!</v>
      </c>
    </row>
    <row r="18" spans="2:35" x14ac:dyDescent="0.2">
      <c r="B18" s="27" t="str">
        <f>'Start Data'!A41</f>
        <v>WP 4</v>
      </c>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120">
        <f t="shared" si="0"/>
        <v>0</v>
      </c>
      <c r="AI18" s="121" t="e">
        <f>SUM(C18:AG18)/'Start Data'!$B$17</f>
        <v>#DIV/0!</v>
      </c>
    </row>
    <row r="19" spans="2:35" x14ac:dyDescent="0.2">
      <c r="B19" s="27" t="str">
        <f>'Start Data'!A42</f>
        <v>WP 5</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120">
        <f t="shared" si="0"/>
        <v>0</v>
      </c>
      <c r="AI19" s="121" t="e">
        <f>SUM(C19:AG19)/'Start Data'!$B$17</f>
        <v>#DIV/0!</v>
      </c>
    </row>
    <row r="20" spans="2:35" x14ac:dyDescent="0.2">
      <c r="B20" s="27" t="str">
        <f>'Start Data'!A43</f>
        <v>WP 6</v>
      </c>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120">
        <f t="shared" si="0"/>
        <v>0</v>
      </c>
      <c r="AI20" s="121" t="e">
        <f>SUM(C20:AG20)/'Start Data'!$B$17</f>
        <v>#DIV/0!</v>
      </c>
    </row>
    <row r="21" spans="2:35" x14ac:dyDescent="0.2">
      <c r="B21" s="27" t="str">
        <f>'Start Data'!A44</f>
        <v>WP 7</v>
      </c>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120">
        <f t="shared" si="0"/>
        <v>0</v>
      </c>
      <c r="AI21" s="121" t="e">
        <f>SUM(C21:AG21)/'Start Data'!$B$17</f>
        <v>#DIV/0!</v>
      </c>
    </row>
    <row r="22" spans="2:35" x14ac:dyDescent="0.2">
      <c r="B22" s="27" t="str">
        <f>'Start Data'!A45</f>
        <v>WP 8</v>
      </c>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120">
        <f t="shared" si="0"/>
        <v>0</v>
      </c>
      <c r="AI22" s="121" t="e">
        <f>SUM(C22:AG22)/'Start Data'!$B$17</f>
        <v>#DIV/0!</v>
      </c>
    </row>
    <row r="23" spans="2:35" x14ac:dyDescent="0.2">
      <c r="B23" s="27" t="str">
        <f>'Start Data'!A46</f>
        <v>WP 9</v>
      </c>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120">
        <f t="shared" si="0"/>
        <v>0</v>
      </c>
      <c r="AI23" s="121" t="e">
        <f>SUM(C23:AG23)/'Start Data'!$B$17</f>
        <v>#DIV/0!</v>
      </c>
    </row>
    <row r="24" spans="2:35" x14ac:dyDescent="0.2">
      <c r="B24" s="27" t="str">
        <f>'Start Data'!A47</f>
        <v>WP 10</v>
      </c>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120">
        <f t="shared" si="0"/>
        <v>0</v>
      </c>
      <c r="AI24" s="121" t="e">
        <f>SUM(C24:AG24)/'Start Data'!$B$17</f>
        <v>#DIV/0!</v>
      </c>
    </row>
    <row r="25" spans="2:35" x14ac:dyDescent="0.2">
      <c r="B25" s="27" t="str">
        <f>'Start Data'!A48</f>
        <v>WP 11</v>
      </c>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120">
        <f t="shared" si="0"/>
        <v>0</v>
      </c>
      <c r="AI25" s="121" t="e">
        <f>SUM(C25:AG25)/'Start Data'!$B$17</f>
        <v>#DIV/0!</v>
      </c>
    </row>
    <row r="26" spans="2:35" x14ac:dyDescent="0.2">
      <c r="B26" s="27" t="str">
        <f>'Start Data'!A49</f>
        <v>WP 12</v>
      </c>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120">
        <f t="shared" si="0"/>
        <v>0</v>
      </c>
      <c r="AI26" s="121" t="e">
        <f>SUM(C26:AG26)/'Start Data'!$B$17</f>
        <v>#DIV/0!</v>
      </c>
    </row>
    <row r="27" spans="2:35" x14ac:dyDescent="0.2">
      <c r="B27" s="27" t="str">
        <f>'Start Data'!A50</f>
        <v>WP 13</v>
      </c>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120">
        <f t="shared" si="0"/>
        <v>0</v>
      </c>
      <c r="AI27" s="121" t="e">
        <f>SUM(C27:AG27)/'Start Data'!$B$17</f>
        <v>#DIV/0!</v>
      </c>
    </row>
    <row r="28" spans="2:35" x14ac:dyDescent="0.2">
      <c r="B28" s="27" t="str">
        <f>'Start Data'!A51</f>
        <v>WP 14</v>
      </c>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120">
        <f t="shared" si="0"/>
        <v>0</v>
      </c>
      <c r="AI28" s="121" t="e">
        <f>SUM(C28:AG28)/'Start Data'!$B$17</f>
        <v>#DIV/0!</v>
      </c>
    </row>
    <row r="29" spans="2:35" x14ac:dyDescent="0.2">
      <c r="B29" s="27" t="str">
        <f>'Start Data'!A52</f>
        <v>WP 15</v>
      </c>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120">
        <f t="shared" si="0"/>
        <v>0</v>
      </c>
      <c r="AI29" s="121" t="e">
        <f>SUM(C29:AG29)/'Start Data'!$B$17</f>
        <v>#DIV/0!</v>
      </c>
    </row>
    <row r="30" spans="2:35" x14ac:dyDescent="0.2">
      <c r="B30" s="122" t="s">
        <v>37</v>
      </c>
      <c r="C30" s="123">
        <f>SUM(C15:C29)</f>
        <v>0</v>
      </c>
      <c r="D30" s="123">
        <f t="shared" ref="D30:AG30" si="1">SUM(D15:D29)</f>
        <v>0</v>
      </c>
      <c r="E30" s="123">
        <f t="shared" si="1"/>
        <v>0</v>
      </c>
      <c r="F30" s="123">
        <f t="shared" si="1"/>
        <v>0</v>
      </c>
      <c r="G30" s="123">
        <f t="shared" si="1"/>
        <v>0</v>
      </c>
      <c r="H30" s="123">
        <f t="shared" si="1"/>
        <v>0</v>
      </c>
      <c r="I30" s="123">
        <f t="shared" si="1"/>
        <v>0</v>
      </c>
      <c r="J30" s="123">
        <f t="shared" si="1"/>
        <v>0</v>
      </c>
      <c r="K30" s="123">
        <f t="shared" si="1"/>
        <v>0</v>
      </c>
      <c r="L30" s="123">
        <f t="shared" si="1"/>
        <v>0</v>
      </c>
      <c r="M30" s="123">
        <f t="shared" si="1"/>
        <v>0</v>
      </c>
      <c r="N30" s="123">
        <f t="shared" si="1"/>
        <v>0</v>
      </c>
      <c r="O30" s="123">
        <f t="shared" si="1"/>
        <v>0</v>
      </c>
      <c r="P30" s="123">
        <f t="shared" si="1"/>
        <v>0</v>
      </c>
      <c r="Q30" s="123">
        <f t="shared" si="1"/>
        <v>0</v>
      </c>
      <c r="R30" s="123">
        <f t="shared" si="1"/>
        <v>0</v>
      </c>
      <c r="S30" s="123">
        <f t="shared" si="1"/>
        <v>0</v>
      </c>
      <c r="T30" s="123">
        <f t="shared" si="1"/>
        <v>0</v>
      </c>
      <c r="U30" s="123">
        <f t="shared" si="1"/>
        <v>0</v>
      </c>
      <c r="V30" s="123">
        <f t="shared" si="1"/>
        <v>0</v>
      </c>
      <c r="W30" s="123">
        <f t="shared" si="1"/>
        <v>0</v>
      </c>
      <c r="X30" s="123">
        <f t="shared" si="1"/>
        <v>0</v>
      </c>
      <c r="Y30" s="123">
        <f t="shared" si="1"/>
        <v>0</v>
      </c>
      <c r="Z30" s="123">
        <f t="shared" si="1"/>
        <v>0</v>
      </c>
      <c r="AA30" s="123">
        <f t="shared" si="1"/>
        <v>0</v>
      </c>
      <c r="AB30" s="123">
        <f t="shared" si="1"/>
        <v>0</v>
      </c>
      <c r="AC30" s="123">
        <f t="shared" si="1"/>
        <v>0</v>
      </c>
      <c r="AD30" s="123">
        <f t="shared" si="1"/>
        <v>0</v>
      </c>
      <c r="AE30" s="123">
        <f t="shared" si="1"/>
        <v>0</v>
      </c>
      <c r="AF30" s="123">
        <f t="shared" si="1"/>
        <v>0</v>
      </c>
      <c r="AG30" s="123">
        <f t="shared" si="1"/>
        <v>0</v>
      </c>
      <c r="AH30" s="120">
        <f t="shared" si="0"/>
        <v>0</v>
      </c>
      <c r="AI30" s="121" t="e">
        <f>SUM(C30:AG30)/'Start Data'!$B$17</f>
        <v>#DIV/0!</v>
      </c>
    </row>
    <row r="31" spans="2:35" x14ac:dyDescent="0.2">
      <c r="B31" s="4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48"/>
      <c r="AI31" s="36"/>
    </row>
    <row r="32" spans="2:35" x14ac:dyDescent="0.2">
      <c r="B32" s="322" t="s">
        <v>38</v>
      </c>
      <c r="C32" s="323"/>
      <c r="D32" s="323"/>
      <c r="E32" s="323"/>
      <c r="F32" s="323"/>
      <c r="G32" s="323"/>
      <c r="H32" s="323"/>
      <c r="I32" s="323"/>
      <c r="J32" s="323"/>
      <c r="K32" s="323"/>
      <c r="L32" s="323"/>
      <c r="M32" s="323"/>
      <c r="N32" s="323"/>
      <c r="O32" s="323"/>
      <c r="P32" s="323"/>
      <c r="Q32" s="323"/>
      <c r="R32" s="323"/>
      <c r="S32" s="323"/>
      <c r="T32" s="323"/>
      <c r="U32" s="323"/>
      <c r="V32" s="323"/>
      <c r="W32" s="323"/>
      <c r="X32" s="323"/>
      <c r="Y32" s="323"/>
      <c r="Z32" s="323"/>
      <c r="AA32" s="323"/>
      <c r="AB32" s="323"/>
      <c r="AC32" s="323"/>
      <c r="AD32" s="323"/>
      <c r="AE32" s="323"/>
      <c r="AF32" s="323"/>
      <c r="AG32" s="323"/>
      <c r="AH32" s="324"/>
      <c r="AI32" s="36"/>
    </row>
    <row r="33" spans="2:35" x14ac:dyDescent="0.2">
      <c r="B33" s="325"/>
      <c r="C33" s="326"/>
      <c r="D33" s="326"/>
      <c r="E33" s="326"/>
      <c r="F33" s="326"/>
      <c r="G33" s="326"/>
      <c r="H33" s="326"/>
      <c r="I33" s="326"/>
      <c r="J33" s="326"/>
      <c r="K33" s="326"/>
      <c r="L33" s="326"/>
      <c r="M33" s="326"/>
      <c r="N33" s="326"/>
      <c r="O33" s="326"/>
      <c r="P33" s="326"/>
      <c r="Q33" s="326"/>
      <c r="R33" s="326"/>
      <c r="S33" s="326"/>
      <c r="T33" s="326"/>
      <c r="U33" s="326"/>
      <c r="V33" s="326"/>
      <c r="W33" s="326"/>
      <c r="X33" s="326"/>
      <c r="Y33" s="326"/>
      <c r="Z33" s="326"/>
      <c r="AA33" s="326"/>
      <c r="AB33" s="326"/>
      <c r="AC33" s="326"/>
      <c r="AD33" s="326"/>
      <c r="AE33" s="326"/>
      <c r="AF33" s="326"/>
      <c r="AG33" s="326"/>
      <c r="AH33" s="327"/>
      <c r="AI33" s="36"/>
    </row>
    <row r="34" spans="2:35" x14ac:dyDescent="0.2">
      <c r="B34" s="328"/>
      <c r="C34" s="329"/>
      <c r="D34" s="329"/>
      <c r="E34" s="329"/>
      <c r="F34" s="329"/>
      <c r="G34" s="329"/>
      <c r="H34" s="329"/>
      <c r="I34" s="329"/>
      <c r="J34" s="329"/>
      <c r="K34" s="329"/>
      <c r="L34" s="329"/>
      <c r="M34" s="329"/>
      <c r="N34" s="329"/>
      <c r="O34" s="329"/>
      <c r="P34" s="329"/>
      <c r="Q34" s="329"/>
      <c r="R34" s="329"/>
      <c r="S34" s="329"/>
      <c r="T34" s="329"/>
      <c r="U34" s="329"/>
      <c r="V34" s="329"/>
      <c r="W34" s="329"/>
      <c r="X34" s="329"/>
      <c r="Y34" s="329"/>
      <c r="Z34" s="329"/>
      <c r="AA34" s="329"/>
      <c r="AB34" s="329"/>
      <c r="AC34" s="329"/>
      <c r="AD34" s="329"/>
      <c r="AE34" s="329"/>
      <c r="AF34" s="329"/>
      <c r="AG34" s="329"/>
      <c r="AH34" s="330"/>
      <c r="AI34" s="36"/>
    </row>
    <row r="35" spans="2:35" x14ac:dyDescent="0.2">
      <c r="B35" s="112"/>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4"/>
      <c r="AI35" s="36"/>
    </row>
    <row r="36" spans="2:35" x14ac:dyDescent="0.2">
      <c r="B36" s="331" t="s">
        <v>129</v>
      </c>
      <c r="C36" s="332"/>
      <c r="D36" s="332"/>
      <c r="E36" s="332"/>
      <c r="F36" s="332"/>
      <c r="G36" s="332"/>
      <c r="H36" s="332"/>
      <c r="I36" s="332"/>
      <c r="J36" s="332"/>
      <c r="K36" s="332"/>
      <c r="L36" s="332"/>
      <c r="M36" s="332"/>
      <c r="N36" s="332"/>
      <c r="O36" s="332"/>
      <c r="P36" s="332"/>
      <c r="Q36" s="332"/>
      <c r="R36" s="332"/>
      <c r="S36" s="332"/>
      <c r="T36" s="332"/>
      <c r="U36" s="332"/>
      <c r="V36" s="332"/>
      <c r="W36" s="332"/>
      <c r="X36" s="332"/>
      <c r="Y36" s="332"/>
      <c r="Z36" s="332"/>
      <c r="AA36" s="332"/>
      <c r="AB36" s="332"/>
      <c r="AC36" s="332"/>
      <c r="AD36" s="332"/>
      <c r="AE36" s="332"/>
      <c r="AF36" s="332"/>
      <c r="AG36" s="332"/>
      <c r="AH36" s="333"/>
      <c r="AI36" s="36"/>
    </row>
    <row r="37" spans="2:35" x14ac:dyDescent="0.2">
      <c r="B37" s="334"/>
      <c r="C37" s="332"/>
      <c r="D37" s="332"/>
      <c r="E37" s="332"/>
      <c r="F37" s="332"/>
      <c r="G37" s="332"/>
      <c r="H37" s="332"/>
      <c r="I37" s="332"/>
      <c r="J37" s="332"/>
      <c r="K37" s="332"/>
      <c r="L37" s="332"/>
      <c r="M37" s="332"/>
      <c r="N37" s="332"/>
      <c r="O37" s="332"/>
      <c r="P37" s="332"/>
      <c r="Q37" s="332"/>
      <c r="R37" s="332"/>
      <c r="S37" s="332"/>
      <c r="T37" s="332"/>
      <c r="U37" s="332"/>
      <c r="V37" s="332"/>
      <c r="W37" s="332"/>
      <c r="X37" s="332"/>
      <c r="Y37" s="332"/>
      <c r="Z37" s="332"/>
      <c r="AA37" s="332"/>
      <c r="AB37" s="332"/>
      <c r="AC37" s="332"/>
      <c r="AD37" s="332"/>
      <c r="AE37" s="332"/>
      <c r="AF37" s="332"/>
      <c r="AG37" s="332"/>
      <c r="AH37" s="333"/>
      <c r="AI37" s="36"/>
    </row>
    <row r="38" spans="2:35" x14ac:dyDescent="0.2">
      <c r="B38" s="49" t="s">
        <v>80</v>
      </c>
      <c r="C38" s="50"/>
      <c r="D38" s="50"/>
      <c r="E38" s="50"/>
      <c r="F38" s="50"/>
      <c r="G38" s="50"/>
      <c r="H38" s="50"/>
      <c r="I38" s="50"/>
      <c r="J38" s="50"/>
      <c r="K38" s="50"/>
      <c r="L38" s="50"/>
      <c r="M38" s="50"/>
      <c r="N38" s="50"/>
      <c r="O38" s="50"/>
      <c r="P38" s="50"/>
      <c r="Q38" s="51"/>
      <c r="R38" s="52"/>
      <c r="S38" s="53" t="s">
        <v>81</v>
      </c>
      <c r="T38" s="50"/>
      <c r="U38" s="50"/>
      <c r="V38" s="50"/>
      <c r="W38" s="50"/>
      <c r="X38" s="50"/>
      <c r="Y38" s="50"/>
      <c r="Z38" s="50"/>
      <c r="AA38" s="50"/>
      <c r="AB38" s="50"/>
      <c r="AC38" s="50"/>
      <c r="AD38" s="50"/>
      <c r="AE38" s="50"/>
      <c r="AF38" s="50"/>
      <c r="AG38" s="50"/>
      <c r="AH38" s="54"/>
      <c r="AI38" s="36"/>
    </row>
    <row r="39" spans="2:35" x14ac:dyDescent="0.2">
      <c r="B39" s="55"/>
      <c r="C39" s="56"/>
      <c r="D39" s="56"/>
      <c r="E39" s="56"/>
      <c r="F39" s="56"/>
      <c r="G39" s="56"/>
      <c r="H39" s="56"/>
      <c r="I39" s="56"/>
      <c r="J39" s="56"/>
      <c r="K39" s="56"/>
      <c r="L39" s="56"/>
      <c r="M39" s="56"/>
      <c r="N39" s="56"/>
      <c r="O39" s="56"/>
      <c r="P39" s="56"/>
      <c r="Q39" s="57"/>
      <c r="R39" s="52"/>
      <c r="S39" s="58"/>
      <c r="T39" s="56"/>
      <c r="U39" s="56"/>
      <c r="V39" s="56"/>
      <c r="W39" s="56"/>
      <c r="X39" s="56"/>
      <c r="Y39" s="56"/>
      <c r="Z39" s="56"/>
      <c r="AA39" s="56"/>
      <c r="AB39" s="56"/>
      <c r="AC39" s="56"/>
      <c r="AD39" s="56"/>
      <c r="AE39" s="56"/>
      <c r="AF39" s="56"/>
      <c r="AG39" s="56"/>
      <c r="AH39" s="59"/>
      <c r="AI39" s="36"/>
    </row>
    <row r="40" spans="2:35" x14ac:dyDescent="0.2">
      <c r="B40" s="55" t="s">
        <v>79</v>
      </c>
      <c r="C40" s="56"/>
      <c r="D40" s="56"/>
      <c r="E40" s="56"/>
      <c r="F40" s="56"/>
      <c r="G40" s="56"/>
      <c r="H40" s="56"/>
      <c r="I40" s="56"/>
      <c r="J40" s="56"/>
      <c r="K40" s="56"/>
      <c r="L40" s="56"/>
      <c r="M40" s="56"/>
      <c r="N40" s="56"/>
      <c r="O40" s="56"/>
      <c r="P40" s="56"/>
      <c r="Q40" s="57"/>
      <c r="R40" s="60"/>
      <c r="S40" s="58" t="s">
        <v>79</v>
      </c>
      <c r="T40" s="56"/>
      <c r="U40" s="56"/>
      <c r="V40" s="56"/>
      <c r="W40" s="56"/>
      <c r="X40" s="56"/>
      <c r="Y40" s="56"/>
      <c r="Z40" s="56"/>
      <c r="AA40" s="56"/>
      <c r="AB40" s="56"/>
      <c r="AC40" s="56"/>
      <c r="AD40" s="56"/>
      <c r="AE40" s="56"/>
      <c r="AF40" s="56"/>
      <c r="AG40" s="56"/>
      <c r="AH40" s="59"/>
      <c r="AI40" s="36"/>
    </row>
    <row r="41" spans="2:35" ht="15" thickBot="1" x14ac:dyDescent="0.25">
      <c r="B41" s="61"/>
      <c r="C41" s="62"/>
      <c r="D41" s="62"/>
      <c r="E41" s="62"/>
      <c r="F41" s="62"/>
      <c r="G41" s="62"/>
      <c r="H41" s="62"/>
      <c r="I41" s="293">
        <f>'Start Data'!B10</f>
        <v>0</v>
      </c>
      <c r="J41" s="62"/>
      <c r="K41" s="62"/>
      <c r="L41" s="62"/>
      <c r="M41" s="62"/>
      <c r="N41" s="62"/>
      <c r="O41" s="62"/>
      <c r="P41" s="62"/>
      <c r="Q41" s="63"/>
      <c r="R41" s="64"/>
      <c r="S41" s="65"/>
      <c r="T41" s="62"/>
      <c r="U41" s="62"/>
      <c r="V41" s="62"/>
      <c r="W41" s="62"/>
      <c r="X41" s="62"/>
      <c r="Y41" s="62"/>
      <c r="Z41" s="293">
        <f>'Start Data'!B12</f>
        <v>0</v>
      </c>
      <c r="AA41" s="62"/>
      <c r="AB41" s="62"/>
      <c r="AC41" s="62"/>
      <c r="AD41" s="62"/>
      <c r="AE41" s="62"/>
      <c r="AF41" s="62"/>
      <c r="AG41" s="62"/>
      <c r="AH41" s="66"/>
      <c r="AI41" s="36"/>
    </row>
  </sheetData>
  <sheetProtection algorithmName="SHA-512" hashValue="14IMGG1h+m55KtmcUJ3RWZ0mvC24fmgCaHPCjSYiXkzCitPWfkreGn+rIzcmCnOAgX8X080MAu3sij4qD5qU4w==" saltValue="HlI1sNnzE4XOCN1SomC7qA==" spinCount="100000" sheet="1" objects="1" scenarios="1"/>
  <mergeCells count="21">
    <mergeCell ref="B36:AH37"/>
    <mergeCell ref="B4:G4"/>
    <mergeCell ref="H4:K4"/>
    <mergeCell ref="B5:G5"/>
    <mergeCell ref="H5:K5"/>
    <mergeCell ref="U5:V5"/>
    <mergeCell ref="W5:X5"/>
    <mergeCell ref="B6:G6"/>
    <mergeCell ref="H6:K6"/>
    <mergeCell ref="U6:V6"/>
    <mergeCell ref="W6:X6"/>
    <mergeCell ref="B7:G7"/>
    <mergeCell ref="H7:K7"/>
    <mergeCell ref="H8:K8"/>
    <mergeCell ref="H9:K9"/>
    <mergeCell ref="B8:G8"/>
    <mergeCell ref="B9:G9"/>
    <mergeCell ref="AH12:AH14"/>
    <mergeCell ref="AI12:AI14"/>
    <mergeCell ref="B32:AH34"/>
    <mergeCell ref="B10:AH10"/>
  </mergeCells>
  <conditionalFormatting sqref="C12:AG13">
    <cfRule type="expression" dxfId="292" priority="27">
      <formula>WEEKDAY(C12,2)&gt;5</formula>
    </cfRule>
  </conditionalFormatting>
  <conditionalFormatting sqref="C15:AG29">
    <cfRule type="cellIs" dxfId="291" priority="1" operator="greaterThan">
      <formula>10</formula>
    </cfRule>
  </conditionalFormatting>
  <pageMargins left="0.70866141732283472" right="0.70866141732283472" top="0.78740157480314954" bottom="0.78740157480314954" header="0.31496062992125984" footer="0.31496062992125984"/>
  <pageSetup paperSize="9" scale="71" orientation="landscape" r:id="rId1"/>
  <headerFooter>
    <oddHeader>&amp;L&amp;"Arial,Fett"&amp;12TIME RECORDING FOR AN EU GRANT</oddHeader>
  </headerFooter>
  <drawing r:id="rId2"/>
  <extLst>
    <ext xmlns:x14="http://schemas.microsoft.com/office/spreadsheetml/2009/9/main" uri="{78C0D931-6437-407d-A8EE-F0AAD7539E65}">
      <x14:conditionalFormattings>
        <x14:conditionalFormatting xmlns:xm="http://schemas.microsoft.com/office/excel/2006/main">
          <x14:cfRule type="expression" priority="10" id="{0070008A-00CB-47E6-88BA-00D900FF00B3}">
            <xm:f>VLOOKUP(C12,Feiertage!$B$25:$B$31,1,0)</xm:f>
            <x14:dxf>
              <fill>
                <patternFill patternType="solid">
                  <fgColor theme="8" tint="0.79998168889431442"/>
                  <bgColor theme="8" tint="0.79998168889431442"/>
                </patternFill>
              </fill>
            </x14:dxf>
          </x14:cfRule>
          <x14:cfRule type="expression" priority="11" id="{00D600FD-006A-4C8B-99CF-00D300F400C8}">
            <xm:f>IF('Start Data'!$B$3=Feiertage!$Q$2,VLOOKUP(C12,Feiertage!$Q$3:$Q$21,1,0),0)</xm:f>
            <x14:dxf>
              <fill>
                <patternFill patternType="solid">
                  <fgColor theme="8" tint="0.79998168889431442"/>
                  <bgColor theme="8" tint="0.79998168889431442"/>
                </patternFill>
              </fill>
            </x14:dxf>
          </x14:cfRule>
          <x14:cfRule type="expression" priority="12" id="{0042007B-00CB-4F36-A192-00E800D70069}">
            <xm:f>IF('Start Data'!$B$3=Feiertage!$P$2,VLOOKUP(C12,Feiertage!$P$3:$P$21,1,0),0)</xm:f>
            <x14:dxf>
              <fill>
                <patternFill patternType="solid">
                  <fgColor theme="8" tint="0.79998168889431442"/>
                  <bgColor theme="8" tint="0.79998168889431442"/>
                </patternFill>
              </fill>
            </x14:dxf>
          </x14:cfRule>
          <x14:cfRule type="expression" priority="13" id="{009200B2-0081-4D73-829C-0073002D008A}">
            <xm:f>IF('Start Data'!$B$3=Feiertage!$O$2,VLOOKUP(C12,Feiertage!$O$3:$O$21,1,0),0)</xm:f>
            <x14:dxf>
              <fill>
                <patternFill patternType="solid">
                  <fgColor theme="8" tint="0.79998168889431442"/>
                  <bgColor theme="8" tint="0.79998168889431442"/>
                </patternFill>
              </fill>
            </x14:dxf>
          </x14:cfRule>
          <x14:cfRule type="expression" priority="14" id="{00CE00F2-00E6-4A08-9845-00020049004B}">
            <xm:f>IF('Start Data'!$B$3=Feiertage!$N$2,VLOOKUP(C12,Feiertage!$N$3:$N$21,1,0),0)</xm:f>
            <x14:dxf>
              <fill>
                <patternFill patternType="solid">
                  <fgColor theme="8" tint="0.79998168889431442"/>
                  <bgColor theme="8" tint="0.79998168889431442"/>
                </patternFill>
              </fill>
            </x14:dxf>
          </x14:cfRule>
          <x14:cfRule type="expression" priority="15" id="{002C0097-0096-4109-A96A-007900FD000B}">
            <xm:f>IF('Start Data'!$B$3=Feiertage!$M$2,VLOOKUP(C12,Feiertage!$M$3:$M$21,1,0),0)</xm:f>
            <x14:dxf>
              <fill>
                <patternFill patternType="solid">
                  <fgColor theme="8" tint="0.79998168889431442"/>
                  <bgColor theme="8" tint="0.79998168889431442"/>
                </patternFill>
              </fill>
            </x14:dxf>
          </x14:cfRule>
          <x14:cfRule type="expression" priority="16" id="{00F100E3-005F-4B20-A90A-002400E7001F}">
            <xm:f>IF('Start Data'!$B$3=Feiertage!$L$2,VLOOKUP(C12,Feiertage!$L$3:$L$21,1,0),0)</xm:f>
            <x14:dxf>
              <fill>
                <patternFill patternType="solid">
                  <fgColor theme="8" tint="0.79998168889431442"/>
                  <bgColor theme="8" tint="0.79998168889431442"/>
                </patternFill>
              </fill>
            </x14:dxf>
          </x14:cfRule>
          <x14:cfRule type="expression" priority="17" id="{009F000E-0045-4589-9F32-003B00A300C6}">
            <xm:f>IF('Start Data'!$B$3=Feiertage!$K$2,VLOOKUP(C12,Feiertage!$K$3:$K$21,1,0),0)</xm:f>
            <x14:dxf>
              <fill>
                <patternFill patternType="solid">
                  <fgColor theme="8" tint="0.79998168889431442"/>
                  <bgColor theme="8" tint="0.79998168889431442"/>
                </patternFill>
              </fill>
            </x14:dxf>
          </x14:cfRule>
          <x14:cfRule type="expression" priority="18" id="{00EF00E4-00BF-4FB7-AE07-00B100B50023}">
            <xm:f>IF('Start Data'!$B$3=Feiertage!$J$2,VLOOKUP(C12,Feiertage!$J$3:$J$21,1,0),0)</xm:f>
            <x14:dxf>
              <fill>
                <patternFill patternType="solid">
                  <fgColor theme="8" tint="0.79998168889431442"/>
                  <bgColor theme="8" tint="0.79998168889431442"/>
                </patternFill>
              </fill>
            </x14:dxf>
          </x14:cfRule>
          <x14:cfRule type="expression" priority="19" id="{0006001D-000C-4F85-9A9D-001A00AC00D1}">
            <xm:f>IF('Start Data'!$B$3=Feiertage!$I$2,VLOOKUP(C12,Feiertage!$I$3:$I$21,1,0),0)</xm:f>
            <x14:dxf>
              <fill>
                <patternFill patternType="solid">
                  <fgColor theme="8" tint="0.79998168889431442"/>
                  <bgColor theme="8" tint="0.79998168889431442"/>
                </patternFill>
              </fill>
            </x14:dxf>
          </x14:cfRule>
          <x14:cfRule type="expression" priority="20" id="{008D003B-0039-4637-A5C5-00D900D90016}">
            <xm:f>IF('Start Data'!$B$3=Feiertage!$H$2,VLOOKUP(C12,Feiertage!$H$3:$H$21,1,0),0)</xm:f>
            <x14:dxf>
              <fill>
                <patternFill patternType="solid">
                  <fgColor theme="8" tint="0.79998168889431442"/>
                  <bgColor theme="8" tint="0.79998168889431442"/>
                </patternFill>
              </fill>
            </x14:dxf>
          </x14:cfRule>
          <x14:cfRule type="expression" priority="21" id="{006A000A-00E5-46DE-A397-00BF00060038}">
            <xm:f>IF('Start Data'!$B$3=Feiertage!$G$2,VLOOKUP(C12,Feiertage!$G$3:$G$21,1,0),0)</xm:f>
            <x14:dxf>
              <fill>
                <patternFill patternType="solid">
                  <fgColor theme="8" tint="0.79998168889431442"/>
                  <bgColor theme="8" tint="0.79998168889431442"/>
                </patternFill>
              </fill>
            </x14:dxf>
          </x14:cfRule>
          <x14:cfRule type="expression" priority="22" id="{000F000E-0002-43B2-9A66-009800170081}">
            <xm:f>IF('Start Data'!$B$3=Feiertage!$F$2,VLOOKUP(C12,Feiertage!$F$3:$F$21,1,0),0)</xm:f>
            <x14:dxf>
              <fill>
                <patternFill patternType="solid">
                  <fgColor theme="8" tint="0.79998168889431442"/>
                  <bgColor theme="8" tint="0.79998168889431442"/>
                </patternFill>
              </fill>
            </x14:dxf>
          </x14:cfRule>
          <x14:cfRule type="expression" priority="23" id="{009500F2-00D9-43B7-AF81-007100980056}">
            <xm:f>IF('Start Data'!$B$3=Feiertage!$E$2,VLOOKUP(C12,Feiertage!$E$3:$E$21,1,0),0)</xm:f>
            <x14:dxf>
              <fill>
                <patternFill patternType="solid">
                  <fgColor theme="8" tint="0.79998168889431442"/>
                  <bgColor theme="8" tint="0.79998168889431442"/>
                </patternFill>
              </fill>
            </x14:dxf>
          </x14:cfRule>
          <x14:cfRule type="expression" priority="24" id="{00B60060-005D-456E-9AE4-00CF0031008B}">
            <xm:f>IF('Start Data'!$B$3=Feiertage!$D$2,VLOOKUP(C12,Feiertage!$D$3:$D$21,1,0),0)</xm:f>
            <x14:dxf>
              <fill>
                <patternFill patternType="solid">
                  <fgColor theme="8" tint="0.79998168889431442"/>
                  <bgColor theme="8" tint="0.79998168889431442"/>
                </patternFill>
              </fill>
            </x14:dxf>
          </x14:cfRule>
          <x14:cfRule type="expression" priority="25" id="{00BE0026-00D8-4A13-BB8E-00F80036005D}">
            <xm:f>IF('Start Data'!$B$3=Feiertage!$B$2,VLOOKUP(C12,Feiertage!$B$3:$B$21,1,0),0)</xm:f>
            <x14:dxf>
              <fill>
                <patternFill patternType="solid">
                  <fgColor theme="8" tint="0.79998168889431442"/>
                  <bgColor theme="8" tint="0.79998168889431442"/>
                </patternFill>
              </fill>
            </x14:dxf>
          </x14:cfRule>
          <x14:cfRule type="expression" priority="26" id="{0063006A-009A-452A-B928-002500A700DE}">
            <xm:f>IF('Start Data'!$B$3=Feiertage!$C$2,VLOOKUP(C12,Feiertage!$C$3:$C$21,1,0),0)</xm:f>
            <x14:dxf>
              <fill>
                <patternFill patternType="solid">
                  <fgColor theme="8" tint="0.79998168889431442"/>
                  <bgColor theme="8" tint="0.79998168889431442"/>
                </patternFill>
              </fill>
            </x14:dxf>
          </x14:cfRule>
          <xm:sqref>C12:AG13</xm:sqref>
        </x14:conditionalFormatting>
        <x14:conditionalFormatting xmlns:xm="http://schemas.microsoft.com/office/excel/2006/main">
          <x14:cfRule type="expression" priority="2" id="{00E800FD-0035-487F-B528-008300FD00F8}">
            <xm:f>AND($C$13&gt;='Start Data'!$D38,$C$13&lt;='Start Data'!$E38,'Start Data'!$F38="x")</xm:f>
            <x14:dxf>
              <fill>
                <patternFill patternType="solid">
                  <fgColor indexed="26"/>
                  <bgColor indexed="26"/>
                </patternFill>
              </fill>
            </x14:dxf>
          </x14:cfRule>
          <xm:sqref>C15:AG29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CC"/>
    <pageSetUpPr fitToPage="1"/>
  </sheetPr>
  <dimension ref="A1:AJ41"/>
  <sheetViews>
    <sheetView showGridLines="0" workbookViewId="0">
      <selection activeCell="B10" sqref="B10:AH10"/>
    </sheetView>
  </sheetViews>
  <sheetFormatPr baseColWidth="10" defaultRowHeight="15" x14ac:dyDescent="0.25"/>
  <cols>
    <col min="1" max="1" width="2.7109375" style="16" customWidth="1"/>
    <col min="2" max="2" width="13.140625" style="16" customWidth="1"/>
    <col min="3" max="33" width="5" style="16" customWidth="1"/>
    <col min="34" max="35" width="7.28515625" style="16" customWidth="1"/>
    <col min="36" max="36" width="5.7109375" style="16" customWidth="1"/>
    <col min="37" max="16384" width="11.42578125" style="16"/>
  </cols>
  <sheetData>
    <row r="1" spans="1:36" ht="15.75" thickBot="1" x14ac:dyDescent="0.3">
      <c r="A1" s="35"/>
      <c r="B1" s="75" t="str">
        <f>January!B1</f>
        <v>as of 12/2024</v>
      </c>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35"/>
      <c r="AJ1" s="35"/>
    </row>
    <row r="2" spans="1:36" s="35" customFormat="1" ht="18" customHeight="1" x14ac:dyDescent="0.2">
      <c r="B2" s="76" t="s">
        <v>76</v>
      </c>
      <c r="C2" s="77"/>
      <c r="D2" s="77"/>
      <c r="E2" s="77"/>
      <c r="F2" s="77"/>
      <c r="G2" s="77"/>
      <c r="H2" s="77"/>
      <c r="I2" s="77"/>
      <c r="J2" s="77"/>
      <c r="K2" s="77"/>
      <c r="L2" s="77"/>
      <c r="M2" s="77"/>
      <c r="N2" s="77"/>
      <c r="O2" s="77"/>
      <c r="P2" s="77"/>
      <c r="Q2" s="77"/>
      <c r="R2" s="77"/>
      <c r="S2" s="77"/>
      <c r="T2" s="77"/>
      <c r="U2" s="101"/>
      <c r="V2" s="101"/>
      <c r="W2" s="101"/>
      <c r="X2" s="101"/>
      <c r="Y2" s="101"/>
      <c r="Z2" s="101"/>
      <c r="AA2" s="101"/>
      <c r="AB2" s="101"/>
      <c r="AC2" s="101"/>
      <c r="AD2" s="77"/>
      <c r="AE2" s="77"/>
      <c r="AF2" s="77"/>
      <c r="AG2" s="77"/>
      <c r="AH2" s="78"/>
      <c r="AI2" s="17"/>
    </row>
    <row r="3" spans="1:36" s="35" customFormat="1" ht="15" customHeight="1" thickBot="1" x14ac:dyDescent="0.25">
      <c r="B3" s="79"/>
      <c r="C3" s="80"/>
      <c r="D3" s="80"/>
      <c r="E3" s="80"/>
      <c r="F3" s="80"/>
      <c r="G3" s="80"/>
      <c r="H3" s="80"/>
      <c r="I3" s="80"/>
      <c r="J3" s="80"/>
      <c r="K3" s="80"/>
      <c r="L3" s="80"/>
      <c r="M3" s="80"/>
      <c r="N3" s="80"/>
      <c r="O3" s="80"/>
      <c r="P3" s="80"/>
      <c r="Q3" s="80"/>
      <c r="R3" s="80"/>
      <c r="S3" s="80"/>
      <c r="T3" s="80"/>
      <c r="U3" s="102"/>
      <c r="V3" s="102"/>
      <c r="W3" s="102"/>
      <c r="X3" s="102"/>
      <c r="Y3" s="102"/>
      <c r="Z3" s="102"/>
      <c r="AA3" s="102"/>
      <c r="AB3" s="102"/>
      <c r="AC3" s="102"/>
      <c r="AD3" s="80"/>
      <c r="AE3" s="80"/>
      <c r="AF3" s="80"/>
      <c r="AG3" s="80"/>
      <c r="AH3" s="81"/>
      <c r="AI3" s="36"/>
    </row>
    <row r="4" spans="1:36" ht="15.75" x14ac:dyDescent="0.25">
      <c r="A4" s="35"/>
      <c r="B4" s="357" t="s">
        <v>82</v>
      </c>
      <c r="C4" s="358"/>
      <c r="D4" s="358"/>
      <c r="E4" s="358"/>
      <c r="F4" s="358"/>
      <c r="G4" s="359"/>
      <c r="H4" s="360">
        <f>'Start Data'!$B$7</f>
        <v>0</v>
      </c>
      <c r="I4" s="361"/>
      <c r="J4" s="361"/>
      <c r="K4" s="361"/>
      <c r="L4" s="82"/>
      <c r="M4" s="83"/>
      <c r="N4" s="83"/>
      <c r="O4" s="83"/>
      <c r="P4" s="83"/>
      <c r="Q4" s="83"/>
      <c r="R4" s="83"/>
      <c r="S4" s="83"/>
      <c r="T4" s="83"/>
      <c r="U4" s="83"/>
      <c r="V4" s="83"/>
      <c r="W4" s="83"/>
      <c r="X4" s="83"/>
      <c r="Y4" s="83"/>
      <c r="Z4" s="83"/>
      <c r="AA4" s="83"/>
      <c r="AB4" s="83"/>
      <c r="AC4" s="83"/>
      <c r="AD4" s="103"/>
      <c r="AE4" s="103"/>
      <c r="AF4" s="103"/>
      <c r="AG4" s="103"/>
      <c r="AH4" s="84"/>
      <c r="AI4" s="20"/>
    </row>
    <row r="5" spans="1:36" ht="15.75" x14ac:dyDescent="0.25">
      <c r="A5" s="35"/>
      <c r="B5" s="335" t="s">
        <v>83</v>
      </c>
      <c r="C5" s="336"/>
      <c r="D5" s="336"/>
      <c r="E5" s="336"/>
      <c r="F5" s="336"/>
      <c r="G5" s="337"/>
      <c r="H5" s="338">
        <f>'Start Data'!$B$8</f>
        <v>0</v>
      </c>
      <c r="I5" s="339"/>
      <c r="J5" s="339"/>
      <c r="K5" s="339"/>
      <c r="L5" s="87"/>
      <c r="M5" s="85"/>
      <c r="N5" s="85"/>
      <c r="O5" s="85"/>
      <c r="P5" s="85"/>
      <c r="Q5" s="85"/>
      <c r="R5" s="85"/>
      <c r="S5" s="85"/>
      <c r="T5" s="85"/>
      <c r="U5" s="362" t="s">
        <v>85</v>
      </c>
      <c r="V5" s="352"/>
      <c r="W5" s="369">
        <f>'Start Data'!$B$4</f>
        <v>0</v>
      </c>
      <c r="X5" s="370"/>
      <c r="Y5" s="104"/>
      <c r="Z5" s="85"/>
      <c r="AA5" s="85"/>
      <c r="AB5" s="85"/>
      <c r="AC5" s="85"/>
      <c r="AD5" s="85"/>
      <c r="AE5" s="85"/>
      <c r="AF5" s="85"/>
      <c r="AG5" s="86"/>
      <c r="AH5" s="105"/>
      <c r="AI5" s="19"/>
    </row>
    <row r="6" spans="1:36" ht="15.75" x14ac:dyDescent="0.25">
      <c r="A6" s="35"/>
      <c r="B6" s="335" t="s">
        <v>131</v>
      </c>
      <c r="C6" s="336"/>
      <c r="D6" s="336"/>
      <c r="E6" s="336"/>
      <c r="F6" s="336"/>
      <c r="G6" s="337"/>
      <c r="H6" s="348">
        <f>'Start Data'!$B$9</f>
        <v>0</v>
      </c>
      <c r="I6" s="349"/>
      <c r="J6" s="349"/>
      <c r="K6" s="350"/>
      <c r="L6" s="87"/>
      <c r="M6" s="85"/>
      <c r="N6" s="85"/>
      <c r="O6" s="85"/>
      <c r="P6" s="85"/>
      <c r="Q6" s="85"/>
      <c r="R6" s="85"/>
      <c r="S6" s="85"/>
      <c r="T6" s="85"/>
      <c r="U6" s="351" t="s">
        <v>84</v>
      </c>
      <c r="V6" s="352"/>
      <c r="W6" s="371" t="s">
        <v>86</v>
      </c>
      <c r="X6" s="372"/>
      <c r="Y6" s="106"/>
      <c r="Z6" s="89"/>
      <c r="AA6" s="88"/>
      <c r="AB6" s="88"/>
      <c r="AC6" s="88"/>
      <c r="AD6" s="90"/>
      <c r="AE6" s="91"/>
      <c r="AF6" s="92"/>
      <c r="AG6" s="86"/>
      <c r="AH6" s="105"/>
      <c r="AI6" s="19"/>
    </row>
    <row r="7" spans="1:36" ht="15.75" customHeight="1" x14ac:dyDescent="0.25">
      <c r="A7" s="35"/>
      <c r="B7" s="335" t="s">
        <v>130</v>
      </c>
      <c r="C7" s="336"/>
      <c r="D7" s="336"/>
      <c r="E7" s="336"/>
      <c r="F7" s="336"/>
      <c r="G7" s="337"/>
      <c r="H7" s="338">
        <f>'Start Data'!$B$10</f>
        <v>0</v>
      </c>
      <c r="I7" s="339"/>
      <c r="J7" s="339"/>
      <c r="K7" s="339"/>
      <c r="L7" s="87"/>
      <c r="M7" s="93"/>
      <c r="N7" s="85"/>
      <c r="O7" s="85"/>
      <c r="P7" s="85"/>
      <c r="Q7" s="85"/>
      <c r="R7" s="94"/>
      <c r="S7" s="92"/>
      <c r="T7" s="92"/>
      <c r="U7" s="85"/>
      <c r="V7" s="95"/>
      <c r="W7" s="95"/>
      <c r="X7" s="95"/>
      <c r="Y7" s="95"/>
      <c r="Z7" s="85"/>
      <c r="AA7" s="85"/>
      <c r="AB7" s="85"/>
      <c r="AC7" s="85"/>
      <c r="AD7" s="93"/>
      <c r="AE7" s="93"/>
      <c r="AF7" s="93"/>
      <c r="AG7" s="93"/>
      <c r="AH7" s="107"/>
      <c r="AI7" s="19"/>
    </row>
    <row r="8" spans="1:36" ht="15.75" customHeight="1" x14ac:dyDescent="0.25">
      <c r="A8" s="35"/>
      <c r="B8" s="335" t="s">
        <v>132</v>
      </c>
      <c r="C8" s="336"/>
      <c r="D8" s="336"/>
      <c r="E8" s="336"/>
      <c r="F8" s="336"/>
      <c r="G8" s="337"/>
      <c r="H8" s="338">
        <f>'Start Data'!B11</f>
        <v>0</v>
      </c>
      <c r="I8" s="339"/>
      <c r="J8" s="339"/>
      <c r="K8" s="339"/>
      <c r="L8" s="96"/>
      <c r="M8" s="87"/>
      <c r="N8" s="85"/>
      <c r="O8" s="85"/>
      <c r="P8" s="85"/>
      <c r="Q8" s="85"/>
      <c r="R8" s="85"/>
      <c r="S8" s="85"/>
      <c r="T8" s="85"/>
      <c r="U8" s="90"/>
      <c r="V8" s="90"/>
      <c r="W8" s="90"/>
      <c r="X8" s="90"/>
      <c r="Y8" s="90"/>
      <c r="Z8" s="87"/>
      <c r="AA8" s="87"/>
      <c r="AB8" s="87"/>
      <c r="AC8" s="87"/>
      <c r="AD8" s="97"/>
      <c r="AE8" s="97"/>
      <c r="AF8" s="97"/>
      <c r="AG8" s="97"/>
      <c r="AH8" s="108"/>
      <c r="AI8" s="37"/>
    </row>
    <row r="9" spans="1:36" ht="16.5" customHeight="1" thickBot="1" x14ac:dyDescent="0.3">
      <c r="A9" s="35"/>
      <c r="B9" s="340" t="s">
        <v>137</v>
      </c>
      <c r="C9" s="341"/>
      <c r="D9" s="341"/>
      <c r="E9" s="341"/>
      <c r="F9" s="341"/>
      <c r="G9" s="342"/>
      <c r="H9" s="343">
        <f>'Start Data'!$B$12</f>
        <v>0</v>
      </c>
      <c r="I9" s="344"/>
      <c r="J9" s="344"/>
      <c r="K9" s="344"/>
      <c r="L9" s="98"/>
      <c r="M9" s="99"/>
      <c r="N9" s="100"/>
      <c r="O9" s="100"/>
      <c r="P9" s="100"/>
      <c r="Q9" s="100"/>
      <c r="R9" s="100"/>
      <c r="S9" s="100"/>
      <c r="T9" s="109"/>
      <c r="U9" s="109"/>
      <c r="V9" s="109"/>
      <c r="W9" s="109"/>
      <c r="X9" s="109"/>
      <c r="Y9" s="109"/>
      <c r="Z9" s="109"/>
      <c r="AA9" s="109"/>
      <c r="AB9" s="109"/>
      <c r="AC9" s="109"/>
      <c r="AD9" s="109"/>
      <c r="AE9" s="109"/>
      <c r="AF9" s="109"/>
      <c r="AG9" s="109"/>
      <c r="AH9" s="110"/>
      <c r="AI9" s="38"/>
      <c r="AJ9" s="18"/>
    </row>
    <row r="10" spans="1:36" ht="18.75" x14ac:dyDescent="0.3">
      <c r="A10" s="35"/>
      <c r="B10" s="366" t="str">
        <f>January!B10</f>
        <v>Before starting completing the hours, please confirm that you have read the instructions in the sheet START DATA.</v>
      </c>
      <c r="C10" s="367"/>
      <c r="D10" s="367"/>
      <c r="E10" s="367"/>
      <c r="F10" s="367"/>
      <c r="G10" s="367"/>
      <c r="H10" s="367"/>
      <c r="I10" s="367"/>
      <c r="J10" s="367"/>
      <c r="K10" s="367"/>
      <c r="L10" s="367"/>
      <c r="M10" s="367"/>
      <c r="N10" s="367"/>
      <c r="O10" s="367"/>
      <c r="P10" s="367"/>
      <c r="Q10" s="367"/>
      <c r="R10" s="367"/>
      <c r="S10" s="367"/>
      <c r="T10" s="367"/>
      <c r="U10" s="367"/>
      <c r="V10" s="367"/>
      <c r="W10" s="367"/>
      <c r="X10" s="367"/>
      <c r="Y10" s="367"/>
      <c r="Z10" s="367"/>
      <c r="AA10" s="367"/>
      <c r="AB10" s="367"/>
      <c r="AC10" s="367"/>
      <c r="AD10" s="367"/>
      <c r="AE10" s="367"/>
      <c r="AF10" s="367"/>
      <c r="AG10" s="367"/>
      <c r="AH10" s="368"/>
      <c r="AI10" s="18"/>
    </row>
    <row r="11" spans="1:36" x14ac:dyDescent="0.25">
      <c r="A11" s="35"/>
      <c r="B11" s="115" t="s">
        <v>96</v>
      </c>
      <c r="C11" s="111"/>
      <c r="D11" s="111"/>
      <c r="E11" s="111"/>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6"/>
      <c r="AI11" s="67"/>
    </row>
    <row r="12" spans="1:36" x14ac:dyDescent="0.25">
      <c r="A12" s="35"/>
      <c r="B12" s="117" t="s">
        <v>33</v>
      </c>
      <c r="C12" s="124">
        <f>Jahresübersicht!B7</f>
        <v>32</v>
      </c>
      <c r="D12" s="124">
        <f>Jahresübersicht!C7</f>
        <v>33</v>
      </c>
      <c r="E12" s="124">
        <f>Jahresübersicht!D7</f>
        <v>34</v>
      </c>
      <c r="F12" s="124">
        <f>Jahresübersicht!E7</f>
        <v>35</v>
      </c>
      <c r="G12" s="124">
        <f>Jahresübersicht!F7</f>
        <v>36</v>
      </c>
      <c r="H12" s="124">
        <f>Jahresübersicht!G7</f>
        <v>37</v>
      </c>
      <c r="I12" s="124">
        <f>Jahresübersicht!H7</f>
        <v>38</v>
      </c>
      <c r="J12" s="124">
        <f>Jahresübersicht!I7</f>
        <v>39</v>
      </c>
      <c r="K12" s="124">
        <f>Jahresübersicht!J7</f>
        <v>40</v>
      </c>
      <c r="L12" s="124">
        <f>Jahresübersicht!K7</f>
        <v>41</v>
      </c>
      <c r="M12" s="124">
        <f>Jahresübersicht!L7</f>
        <v>42</v>
      </c>
      <c r="N12" s="124">
        <f>Jahresübersicht!M7</f>
        <v>43</v>
      </c>
      <c r="O12" s="124">
        <f>Jahresübersicht!N7</f>
        <v>44</v>
      </c>
      <c r="P12" s="124">
        <f>Jahresübersicht!O7</f>
        <v>45</v>
      </c>
      <c r="Q12" s="124">
        <f>Jahresübersicht!P7</f>
        <v>46</v>
      </c>
      <c r="R12" s="124">
        <f>Jahresübersicht!Q7</f>
        <v>47</v>
      </c>
      <c r="S12" s="124">
        <f>Jahresübersicht!R7</f>
        <v>48</v>
      </c>
      <c r="T12" s="124">
        <f>Jahresübersicht!S7</f>
        <v>49</v>
      </c>
      <c r="U12" s="124">
        <f>Jahresübersicht!T7</f>
        <v>50</v>
      </c>
      <c r="V12" s="124">
        <f>Jahresübersicht!U7</f>
        <v>51</v>
      </c>
      <c r="W12" s="124">
        <f>Jahresübersicht!V7</f>
        <v>52</v>
      </c>
      <c r="X12" s="124">
        <f>Jahresübersicht!W7</f>
        <v>53</v>
      </c>
      <c r="Y12" s="124">
        <f>Jahresübersicht!X7</f>
        <v>54</v>
      </c>
      <c r="Z12" s="124">
        <f>Jahresübersicht!Y7</f>
        <v>55</v>
      </c>
      <c r="AA12" s="124">
        <f>Jahresübersicht!Z7</f>
        <v>56</v>
      </c>
      <c r="AB12" s="124">
        <f>Jahresübersicht!AA7</f>
        <v>57</v>
      </c>
      <c r="AC12" s="124">
        <f>Jahresübersicht!AB7</f>
        <v>58</v>
      </c>
      <c r="AD12" s="124">
        <f>Jahresübersicht!AC7</f>
        <v>59</v>
      </c>
      <c r="AE12" s="124">
        <f>Jahresübersicht!AD7</f>
        <v>60</v>
      </c>
      <c r="AF12" s="125" t="str">
        <f>Jahresübersicht!AE7</f>
        <v/>
      </c>
      <c r="AG12" s="125" t="str">
        <f>Jahresübersicht!AF7</f>
        <v/>
      </c>
      <c r="AH12" s="319" t="s">
        <v>78</v>
      </c>
      <c r="AI12" s="363" t="s">
        <v>77</v>
      </c>
      <c r="AJ12" s="35"/>
    </row>
    <row r="13" spans="1:36" x14ac:dyDescent="0.25">
      <c r="A13" s="35"/>
      <c r="B13" s="117" t="s">
        <v>35</v>
      </c>
      <c r="C13" s="126">
        <f>Jahresübersicht!B8</f>
        <v>32</v>
      </c>
      <c r="D13" s="126">
        <f>Jahresübersicht!C8</f>
        <v>33</v>
      </c>
      <c r="E13" s="126">
        <f>Jahresübersicht!D8</f>
        <v>34</v>
      </c>
      <c r="F13" s="126">
        <f>Jahresübersicht!E8</f>
        <v>35</v>
      </c>
      <c r="G13" s="126">
        <f>Jahresübersicht!F8</f>
        <v>36</v>
      </c>
      <c r="H13" s="126">
        <f>Jahresübersicht!G8</f>
        <v>37</v>
      </c>
      <c r="I13" s="126">
        <f>Jahresübersicht!H8</f>
        <v>38</v>
      </c>
      <c r="J13" s="126">
        <f>Jahresübersicht!I8</f>
        <v>39</v>
      </c>
      <c r="K13" s="126">
        <f>Jahresübersicht!J8</f>
        <v>40</v>
      </c>
      <c r="L13" s="126">
        <f>Jahresübersicht!K8</f>
        <v>41</v>
      </c>
      <c r="M13" s="126">
        <f>Jahresübersicht!L8</f>
        <v>42</v>
      </c>
      <c r="N13" s="126">
        <f>Jahresübersicht!M8</f>
        <v>43</v>
      </c>
      <c r="O13" s="126">
        <f>Jahresübersicht!N8</f>
        <v>44</v>
      </c>
      <c r="P13" s="126">
        <f>Jahresübersicht!O8</f>
        <v>45</v>
      </c>
      <c r="Q13" s="126">
        <f>Jahresübersicht!P8</f>
        <v>46</v>
      </c>
      <c r="R13" s="126">
        <f>Jahresübersicht!Q8</f>
        <v>47</v>
      </c>
      <c r="S13" s="126">
        <f>Jahresübersicht!R8</f>
        <v>48</v>
      </c>
      <c r="T13" s="126">
        <f>Jahresübersicht!S8</f>
        <v>49</v>
      </c>
      <c r="U13" s="126">
        <f>Jahresübersicht!T8</f>
        <v>50</v>
      </c>
      <c r="V13" s="126">
        <f>Jahresübersicht!U8</f>
        <v>51</v>
      </c>
      <c r="W13" s="126">
        <f>Jahresübersicht!V8</f>
        <v>52</v>
      </c>
      <c r="X13" s="126">
        <f>Jahresübersicht!W8</f>
        <v>53</v>
      </c>
      <c r="Y13" s="126">
        <f>Jahresübersicht!X8</f>
        <v>54</v>
      </c>
      <c r="Z13" s="126">
        <f>Jahresübersicht!Y8</f>
        <v>55</v>
      </c>
      <c r="AA13" s="126">
        <f>Jahresübersicht!Z8</f>
        <v>56</v>
      </c>
      <c r="AB13" s="126">
        <f>Jahresübersicht!AA8</f>
        <v>57</v>
      </c>
      <c r="AC13" s="126">
        <f>Jahresübersicht!AB8</f>
        <v>58</v>
      </c>
      <c r="AD13" s="126">
        <f>Jahresübersicht!AC8</f>
        <v>59</v>
      </c>
      <c r="AE13" s="126">
        <f>Jahresübersicht!AD8</f>
        <v>60</v>
      </c>
      <c r="AF13" s="127" t="str">
        <f>Jahresübersicht!AE8</f>
        <v/>
      </c>
      <c r="AG13" s="127" t="str">
        <f>Jahresübersicht!AF8</f>
        <v/>
      </c>
      <c r="AH13" s="320"/>
      <c r="AI13" s="364"/>
      <c r="AJ13" s="35"/>
    </row>
    <row r="14" spans="1:36" ht="26.25" x14ac:dyDescent="0.25">
      <c r="A14" s="35"/>
      <c r="B14" s="26" t="s">
        <v>36</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321" t="s">
        <v>34</v>
      </c>
      <c r="AI14" s="365"/>
      <c r="AJ14" s="35"/>
    </row>
    <row r="15" spans="1:36" x14ac:dyDescent="0.25">
      <c r="A15" s="35"/>
      <c r="B15" s="27" t="str">
        <f>'Start Data'!A38</f>
        <v>WP 1</v>
      </c>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120">
        <f t="shared" ref="AH15:AH30" si="0">SUM(C15:AG15)</f>
        <v>0</v>
      </c>
      <c r="AI15" s="121" t="e">
        <f>SUM(C15:AG15)/'Start Data'!$B$17</f>
        <v>#DIV/0!</v>
      </c>
      <c r="AJ15" s="35"/>
    </row>
    <row r="16" spans="1:36" x14ac:dyDescent="0.25">
      <c r="A16" s="35"/>
      <c r="B16" s="27" t="str">
        <f>'Start Data'!A39</f>
        <v>WP 2</v>
      </c>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120">
        <f t="shared" si="0"/>
        <v>0</v>
      </c>
      <c r="AI16" s="121" t="e">
        <f>SUM(C16:AG16)/'Start Data'!$B$17</f>
        <v>#DIV/0!</v>
      </c>
      <c r="AJ16" s="35"/>
    </row>
    <row r="17" spans="1:36" x14ac:dyDescent="0.25">
      <c r="A17" s="35"/>
      <c r="B17" s="27" t="str">
        <f>'Start Data'!A40</f>
        <v>WP 3</v>
      </c>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120">
        <f t="shared" si="0"/>
        <v>0</v>
      </c>
      <c r="AI17" s="121" t="e">
        <f>SUM(C17:AG17)/'Start Data'!$B$17</f>
        <v>#DIV/0!</v>
      </c>
      <c r="AJ17" s="35"/>
    </row>
    <row r="18" spans="1:36" x14ac:dyDescent="0.25">
      <c r="A18" s="35"/>
      <c r="B18" s="27" t="str">
        <f>'Start Data'!A41</f>
        <v>WP 4</v>
      </c>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120">
        <f t="shared" si="0"/>
        <v>0</v>
      </c>
      <c r="AI18" s="121" t="e">
        <f>SUM(C18:AG18)/'Start Data'!$B$17</f>
        <v>#DIV/0!</v>
      </c>
      <c r="AJ18" s="35"/>
    </row>
    <row r="19" spans="1:36" x14ac:dyDescent="0.25">
      <c r="A19" s="35"/>
      <c r="B19" s="27" t="str">
        <f>'Start Data'!A42</f>
        <v>WP 5</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120">
        <f t="shared" si="0"/>
        <v>0</v>
      </c>
      <c r="AI19" s="121" t="e">
        <f>SUM(C19:AG19)/'Start Data'!$B$17</f>
        <v>#DIV/0!</v>
      </c>
      <c r="AJ19" s="35"/>
    </row>
    <row r="20" spans="1:36" x14ac:dyDescent="0.25">
      <c r="A20" s="35"/>
      <c r="B20" s="27" t="str">
        <f>'Start Data'!A43</f>
        <v>WP 6</v>
      </c>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120">
        <f t="shared" si="0"/>
        <v>0</v>
      </c>
      <c r="AI20" s="121" t="e">
        <f>SUM(C20:AG20)/'Start Data'!$B$17</f>
        <v>#DIV/0!</v>
      </c>
      <c r="AJ20" s="35"/>
    </row>
    <row r="21" spans="1:36" x14ac:dyDescent="0.25">
      <c r="A21" s="35"/>
      <c r="B21" s="27" t="str">
        <f>'Start Data'!A44</f>
        <v>WP 7</v>
      </c>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120">
        <f t="shared" si="0"/>
        <v>0</v>
      </c>
      <c r="AI21" s="121" t="e">
        <f>SUM(C21:AG21)/'Start Data'!$B$17</f>
        <v>#DIV/0!</v>
      </c>
      <c r="AJ21" s="35"/>
    </row>
    <row r="22" spans="1:36" x14ac:dyDescent="0.25">
      <c r="A22" s="35"/>
      <c r="B22" s="27" t="str">
        <f>'Start Data'!A45</f>
        <v>WP 8</v>
      </c>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120">
        <f t="shared" si="0"/>
        <v>0</v>
      </c>
      <c r="AI22" s="121" t="e">
        <f>SUM(C22:AG22)/'Start Data'!$B$17</f>
        <v>#DIV/0!</v>
      </c>
      <c r="AJ22" s="35"/>
    </row>
    <row r="23" spans="1:36" x14ac:dyDescent="0.25">
      <c r="A23" s="35"/>
      <c r="B23" s="27" t="str">
        <f>'Start Data'!A46</f>
        <v>WP 9</v>
      </c>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120">
        <f t="shared" si="0"/>
        <v>0</v>
      </c>
      <c r="AI23" s="121" t="e">
        <f>SUM(C23:AG23)/'Start Data'!$B$17</f>
        <v>#DIV/0!</v>
      </c>
      <c r="AJ23" s="35"/>
    </row>
    <row r="24" spans="1:36" x14ac:dyDescent="0.25">
      <c r="A24" s="35"/>
      <c r="B24" s="27" t="str">
        <f>'Start Data'!A47</f>
        <v>WP 10</v>
      </c>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120">
        <f t="shared" si="0"/>
        <v>0</v>
      </c>
      <c r="AI24" s="121" t="e">
        <f>SUM(C24:AG24)/'Start Data'!$B$17</f>
        <v>#DIV/0!</v>
      </c>
      <c r="AJ24" s="35"/>
    </row>
    <row r="25" spans="1:36" x14ac:dyDescent="0.25">
      <c r="A25" s="35"/>
      <c r="B25" s="27" t="str">
        <f>'Start Data'!A48</f>
        <v>WP 11</v>
      </c>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120">
        <f t="shared" si="0"/>
        <v>0</v>
      </c>
      <c r="AI25" s="121" t="e">
        <f>SUM(C25:AG25)/'Start Data'!$B$17</f>
        <v>#DIV/0!</v>
      </c>
      <c r="AJ25" s="35"/>
    </row>
    <row r="26" spans="1:36" x14ac:dyDescent="0.25">
      <c r="A26" s="35"/>
      <c r="B26" s="27" t="str">
        <f>'Start Data'!A49</f>
        <v>WP 12</v>
      </c>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120">
        <f t="shared" si="0"/>
        <v>0</v>
      </c>
      <c r="AI26" s="121" t="e">
        <f>SUM(C26:AG26)/'Start Data'!$B$17</f>
        <v>#DIV/0!</v>
      </c>
      <c r="AJ26" s="35"/>
    </row>
    <row r="27" spans="1:36" x14ac:dyDescent="0.25">
      <c r="A27" s="35"/>
      <c r="B27" s="27" t="str">
        <f>'Start Data'!A50</f>
        <v>WP 13</v>
      </c>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120">
        <f t="shared" si="0"/>
        <v>0</v>
      </c>
      <c r="AI27" s="121" t="e">
        <f>SUM(C27:AG27)/'Start Data'!$B$17</f>
        <v>#DIV/0!</v>
      </c>
      <c r="AJ27" s="35"/>
    </row>
    <row r="28" spans="1:36" x14ac:dyDescent="0.25">
      <c r="A28" s="35"/>
      <c r="B28" s="27" t="str">
        <f>'Start Data'!A51</f>
        <v>WP 14</v>
      </c>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120">
        <f t="shared" si="0"/>
        <v>0</v>
      </c>
      <c r="AI28" s="121" t="e">
        <f>SUM(C28:AG28)/'Start Data'!$B$17</f>
        <v>#DIV/0!</v>
      </c>
      <c r="AJ28" s="35"/>
    </row>
    <row r="29" spans="1:36" x14ac:dyDescent="0.25">
      <c r="A29" s="35"/>
      <c r="B29" s="27" t="str">
        <f>'Start Data'!A52</f>
        <v>WP 15</v>
      </c>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120">
        <f t="shared" si="0"/>
        <v>0</v>
      </c>
      <c r="AI29" s="121" t="e">
        <f>SUM(C29:AG29)/'Start Data'!$B$17</f>
        <v>#DIV/0!</v>
      </c>
      <c r="AJ29" s="35"/>
    </row>
    <row r="30" spans="1:36" x14ac:dyDescent="0.25">
      <c r="A30" s="35"/>
      <c r="B30" s="122" t="s">
        <v>37</v>
      </c>
      <c r="C30" s="123">
        <f>SUM(C15:C29)</f>
        <v>0</v>
      </c>
      <c r="D30" s="123">
        <f t="shared" ref="D30:AG30" si="1">SUM(D15:D29)</f>
        <v>0</v>
      </c>
      <c r="E30" s="123">
        <f t="shared" si="1"/>
        <v>0</v>
      </c>
      <c r="F30" s="123">
        <f t="shared" si="1"/>
        <v>0</v>
      </c>
      <c r="G30" s="123">
        <f t="shared" si="1"/>
        <v>0</v>
      </c>
      <c r="H30" s="123">
        <f t="shared" si="1"/>
        <v>0</v>
      </c>
      <c r="I30" s="123">
        <f t="shared" si="1"/>
        <v>0</v>
      </c>
      <c r="J30" s="123">
        <f t="shared" si="1"/>
        <v>0</v>
      </c>
      <c r="K30" s="123">
        <f t="shared" si="1"/>
        <v>0</v>
      </c>
      <c r="L30" s="123">
        <f t="shared" si="1"/>
        <v>0</v>
      </c>
      <c r="M30" s="123">
        <f t="shared" si="1"/>
        <v>0</v>
      </c>
      <c r="N30" s="123">
        <f t="shared" si="1"/>
        <v>0</v>
      </c>
      <c r="O30" s="123">
        <f t="shared" si="1"/>
        <v>0</v>
      </c>
      <c r="P30" s="123">
        <f t="shared" si="1"/>
        <v>0</v>
      </c>
      <c r="Q30" s="123">
        <f t="shared" si="1"/>
        <v>0</v>
      </c>
      <c r="R30" s="123">
        <f t="shared" si="1"/>
        <v>0</v>
      </c>
      <c r="S30" s="123">
        <f t="shared" si="1"/>
        <v>0</v>
      </c>
      <c r="T30" s="123">
        <f t="shared" si="1"/>
        <v>0</v>
      </c>
      <c r="U30" s="123">
        <f t="shared" si="1"/>
        <v>0</v>
      </c>
      <c r="V30" s="123">
        <f t="shared" si="1"/>
        <v>0</v>
      </c>
      <c r="W30" s="123">
        <f t="shared" si="1"/>
        <v>0</v>
      </c>
      <c r="X30" s="123">
        <f t="shared" si="1"/>
        <v>0</v>
      </c>
      <c r="Y30" s="123">
        <f t="shared" si="1"/>
        <v>0</v>
      </c>
      <c r="Z30" s="123">
        <f t="shared" si="1"/>
        <v>0</v>
      </c>
      <c r="AA30" s="123">
        <f t="shared" si="1"/>
        <v>0</v>
      </c>
      <c r="AB30" s="123">
        <f t="shared" si="1"/>
        <v>0</v>
      </c>
      <c r="AC30" s="123">
        <f t="shared" si="1"/>
        <v>0</v>
      </c>
      <c r="AD30" s="123">
        <f t="shared" si="1"/>
        <v>0</v>
      </c>
      <c r="AE30" s="123">
        <f t="shared" si="1"/>
        <v>0</v>
      </c>
      <c r="AF30" s="123">
        <f t="shared" si="1"/>
        <v>0</v>
      </c>
      <c r="AG30" s="123">
        <f t="shared" si="1"/>
        <v>0</v>
      </c>
      <c r="AH30" s="120">
        <f t="shared" si="0"/>
        <v>0</v>
      </c>
      <c r="AI30" s="121" t="e">
        <f>SUM(C30:AG30)/'Start Data'!$B$17</f>
        <v>#DIV/0!</v>
      </c>
      <c r="AJ30" s="35"/>
    </row>
    <row r="31" spans="1:36" x14ac:dyDescent="0.25">
      <c r="A31" s="35"/>
      <c r="B31" s="4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48"/>
      <c r="AI31" s="18"/>
      <c r="AJ31" s="35"/>
    </row>
    <row r="32" spans="1:36" x14ac:dyDescent="0.25">
      <c r="A32" s="35"/>
      <c r="B32" s="322" t="s">
        <v>38</v>
      </c>
      <c r="C32" s="323"/>
      <c r="D32" s="323"/>
      <c r="E32" s="323"/>
      <c r="F32" s="323"/>
      <c r="G32" s="323"/>
      <c r="H32" s="323"/>
      <c r="I32" s="323"/>
      <c r="J32" s="323"/>
      <c r="K32" s="323"/>
      <c r="L32" s="323"/>
      <c r="M32" s="323"/>
      <c r="N32" s="323"/>
      <c r="O32" s="323"/>
      <c r="P32" s="323"/>
      <c r="Q32" s="323"/>
      <c r="R32" s="323"/>
      <c r="S32" s="323"/>
      <c r="T32" s="323"/>
      <c r="U32" s="323"/>
      <c r="V32" s="323"/>
      <c r="W32" s="323"/>
      <c r="X32" s="323"/>
      <c r="Y32" s="323"/>
      <c r="Z32" s="323"/>
      <c r="AA32" s="323"/>
      <c r="AB32" s="323"/>
      <c r="AC32" s="323"/>
      <c r="AD32" s="323"/>
      <c r="AE32" s="323"/>
      <c r="AF32" s="323"/>
      <c r="AG32" s="323"/>
      <c r="AH32" s="324"/>
      <c r="AI32" s="18"/>
      <c r="AJ32" s="35"/>
    </row>
    <row r="33" spans="1:36" x14ac:dyDescent="0.25">
      <c r="A33" s="35"/>
      <c r="B33" s="325"/>
      <c r="C33" s="326"/>
      <c r="D33" s="326"/>
      <c r="E33" s="326"/>
      <c r="F33" s="326"/>
      <c r="G33" s="326"/>
      <c r="H33" s="326"/>
      <c r="I33" s="326"/>
      <c r="J33" s="326"/>
      <c r="K33" s="326"/>
      <c r="L33" s="326"/>
      <c r="M33" s="326"/>
      <c r="N33" s="326"/>
      <c r="O33" s="326"/>
      <c r="P33" s="326"/>
      <c r="Q33" s="326"/>
      <c r="R33" s="326"/>
      <c r="S33" s="326"/>
      <c r="T33" s="326"/>
      <c r="U33" s="326"/>
      <c r="V33" s="326"/>
      <c r="W33" s="326"/>
      <c r="X33" s="326"/>
      <c r="Y33" s="326"/>
      <c r="Z33" s="326"/>
      <c r="AA33" s="326"/>
      <c r="AB33" s="326"/>
      <c r="AC33" s="326"/>
      <c r="AD33" s="326"/>
      <c r="AE33" s="326"/>
      <c r="AF33" s="326"/>
      <c r="AG33" s="326"/>
      <c r="AH33" s="327"/>
      <c r="AI33" s="18"/>
      <c r="AJ33" s="35"/>
    </row>
    <row r="34" spans="1:36" x14ac:dyDescent="0.25">
      <c r="A34" s="35"/>
      <c r="B34" s="328"/>
      <c r="C34" s="329"/>
      <c r="D34" s="329"/>
      <c r="E34" s="329"/>
      <c r="F34" s="329"/>
      <c r="G34" s="329"/>
      <c r="H34" s="329"/>
      <c r="I34" s="329"/>
      <c r="J34" s="329"/>
      <c r="K34" s="329"/>
      <c r="L34" s="329"/>
      <c r="M34" s="329"/>
      <c r="N34" s="329"/>
      <c r="O34" s="329"/>
      <c r="P34" s="329"/>
      <c r="Q34" s="329"/>
      <c r="R34" s="329"/>
      <c r="S34" s="329"/>
      <c r="T34" s="329"/>
      <c r="U34" s="329"/>
      <c r="V34" s="329"/>
      <c r="W34" s="329"/>
      <c r="X34" s="329"/>
      <c r="Y34" s="329"/>
      <c r="Z34" s="329"/>
      <c r="AA34" s="329"/>
      <c r="AB34" s="329"/>
      <c r="AC34" s="329"/>
      <c r="AD34" s="329"/>
      <c r="AE34" s="329"/>
      <c r="AF34" s="329"/>
      <c r="AG34" s="329"/>
      <c r="AH34" s="330"/>
      <c r="AI34" s="18"/>
      <c r="AJ34" s="35"/>
    </row>
    <row r="35" spans="1:36" x14ac:dyDescent="0.25">
      <c r="A35" s="35"/>
      <c r="B35" s="112"/>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4"/>
      <c r="AI35" s="18"/>
      <c r="AJ35" s="35"/>
    </row>
    <row r="36" spans="1:36" x14ac:dyDescent="0.25">
      <c r="A36" s="35"/>
      <c r="B36" s="331" t="s">
        <v>129</v>
      </c>
      <c r="C36" s="332"/>
      <c r="D36" s="332"/>
      <c r="E36" s="332"/>
      <c r="F36" s="332"/>
      <c r="G36" s="332"/>
      <c r="H36" s="332"/>
      <c r="I36" s="332"/>
      <c r="J36" s="332"/>
      <c r="K36" s="332"/>
      <c r="L36" s="332"/>
      <c r="M36" s="332"/>
      <c r="N36" s="332"/>
      <c r="O36" s="332"/>
      <c r="P36" s="332"/>
      <c r="Q36" s="332"/>
      <c r="R36" s="332"/>
      <c r="S36" s="332"/>
      <c r="T36" s="332"/>
      <c r="U36" s="332"/>
      <c r="V36" s="332"/>
      <c r="W36" s="332"/>
      <c r="X36" s="332"/>
      <c r="Y36" s="332"/>
      <c r="Z36" s="332"/>
      <c r="AA36" s="332"/>
      <c r="AB36" s="332"/>
      <c r="AC36" s="332"/>
      <c r="AD36" s="332"/>
      <c r="AE36" s="332"/>
      <c r="AF36" s="332"/>
      <c r="AG36" s="332"/>
      <c r="AH36" s="333"/>
      <c r="AI36" s="18"/>
      <c r="AJ36" s="35"/>
    </row>
    <row r="37" spans="1:36" x14ac:dyDescent="0.25">
      <c r="A37" s="35"/>
      <c r="B37" s="334"/>
      <c r="C37" s="332"/>
      <c r="D37" s="332"/>
      <c r="E37" s="332"/>
      <c r="F37" s="332"/>
      <c r="G37" s="332"/>
      <c r="H37" s="332"/>
      <c r="I37" s="332"/>
      <c r="J37" s="332"/>
      <c r="K37" s="332"/>
      <c r="L37" s="332"/>
      <c r="M37" s="332"/>
      <c r="N37" s="332"/>
      <c r="O37" s="332"/>
      <c r="P37" s="332"/>
      <c r="Q37" s="332"/>
      <c r="R37" s="332"/>
      <c r="S37" s="332"/>
      <c r="T37" s="332"/>
      <c r="U37" s="332"/>
      <c r="V37" s="332"/>
      <c r="W37" s="332"/>
      <c r="X37" s="332"/>
      <c r="Y37" s="332"/>
      <c r="Z37" s="332"/>
      <c r="AA37" s="332"/>
      <c r="AB37" s="332"/>
      <c r="AC37" s="332"/>
      <c r="AD37" s="332"/>
      <c r="AE37" s="332"/>
      <c r="AF37" s="332"/>
      <c r="AG37" s="332"/>
      <c r="AH37" s="333"/>
      <c r="AI37" s="18"/>
      <c r="AJ37" s="35"/>
    </row>
    <row r="38" spans="1:36" x14ac:dyDescent="0.25">
      <c r="A38" s="35"/>
      <c r="B38" s="49" t="s">
        <v>80</v>
      </c>
      <c r="C38" s="50"/>
      <c r="D38" s="50"/>
      <c r="E38" s="50"/>
      <c r="F38" s="50"/>
      <c r="G38" s="50"/>
      <c r="H38" s="50"/>
      <c r="I38" s="50"/>
      <c r="J38" s="50"/>
      <c r="K38" s="50"/>
      <c r="L38" s="50"/>
      <c r="M38" s="50"/>
      <c r="N38" s="50"/>
      <c r="O38" s="50"/>
      <c r="P38" s="50"/>
      <c r="Q38" s="51"/>
      <c r="R38" s="52"/>
      <c r="S38" s="53" t="s">
        <v>81</v>
      </c>
      <c r="T38" s="50"/>
      <c r="U38" s="50"/>
      <c r="V38" s="50"/>
      <c r="W38" s="50"/>
      <c r="X38" s="50"/>
      <c r="Y38" s="50"/>
      <c r="Z38" s="50"/>
      <c r="AA38" s="50"/>
      <c r="AB38" s="50"/>
      <c r="AC38" s="50"/>
      <c r="AD38" s="50"/>
      <c r="AE38" s="50"/>
      <c r="AF38" s="50"/>
      <c r="AG38" s="50"/>
      <c r="AH38" s="54"/>
      <c r="AI38" s="18"/>
      <c r="AJ38" s="35"/>
    </row>
    <row r="39" spans="1:36" x14ac:dyDescent="0.25">
      <c r="A39" s="35"/>
      <c r="B39" s="55"/>
      <c r="C39" s="56"/>
      <c r="D39" s="56"/>
      <c r="E39" s="56"/>
      <c r="F39" s="56"/>
      <c r="G39" s="56"/>
      <c r="H39" s="56"/>
      <c r="I39" s="56"/>
      <c r="J39" s="56"/>
      <c r="K39" s="56"/>
      <c r="L39" s="56"/>
      <c r="M39" s="56"/>
      <c r="N39" s="56"/>
      <c r="O39" s="56"/>
      <c r="P39" s="56"/>
      <c r="Q39" s="57"/>
      <c r="R39" s="52"/>
      <c r="S39" s="58"/>
      <c r="T39" s="56"/>
      <c r="U39" s="56"/>
      <c r="V39" s="56"/>
      <c r="W39" s="56"/>
      <c r="X39" s="56"/>
      <c r="Y39" s="56"/>
      <c r="Z39" s="56"/>
      <c r="AA39" s="56"/>
      <c r="AB39" s="56"/>
      <c r="AC39" s="56"/>
      <c r="AD39" s="56"/>
      <c r="AE39" s="56"/>
      <c r="AF39" s="56"/>
      <c r="AG39" s="56"/>
      <c r="AH39" s="59"/>
      <c r="AI39" s="18"/>
      <c r="AJ39" s="35"/>
    </row>
    <row r="40" spans="1:36" x14ac:dyDescent="0.25">
      <c r="A40" s="35"/>
      <c r="B40" s="55" t="s">
        <v>79</v>
      </c>
      <c r="C40" s="56"/>
      <c r="D40" s="56"/>
      <c r="E40" s="56"/>
      <c r="F40" s="56"/>
      <c r="G40" s="56"/>
      <c r="H40" s="56"/>
      <c r="I40" s="56"/>
      <c r="J40" s="56"/>
      <c r="K40" s="56"/>
      <c r="L40" s="56"/>
      <c r="M40" s="56"/>
      <c r="N40" s="56"/>
      <c r="O40" s="56"/>
      <c r="P40" s="56"/>
      <c r="Q40" s="57"/>
      <c r="R40" s="60"/>
      <c r="S40" s="58" t="s">
        <v>79</v>
      </c>
      <c r="T40" s="56"/>
      <c r="U40" s="56"/>
      <c r="V40" s="56"/>
      <c r="W40" s="56"/>
      <c r="X40" s="56"/>
      <c r="Y40" s="56"/>
      <c r="Z40" s="56"/>
      <c r="AA40" s="56"/>
      <c r="AB40" s="56"/>
      <c r="AC40" s="56"/>
      <c r="AD40" s="56"/>
      <c r="AE40" s="56"/>
      <c r="AF40" s="56"/>
      <c r="AG40" s="56"/>
      <c r="AH40" s="59"/>
      <c r="AI40" s="18"/>
      <c r="AJ40" s="35"/>
    </row>
    <row r="41" spans="1:36" ht="15.75" thickBot="1" x14ac:dyDescent="0.3">
      <c r="A41" s="35"/>
      <c r="B41" s="61"/>
      <c r="C41" s="62"/>
      <c r="D41" s="62"/>
      <c r="E41" s="62"/>
      <c r="F41" s="62"/>
      <c r="G41" s="62"/>
      <c r="H41" s="293">
        <f>'Start Data'!B10</f>
        <v>0</v>
      </c>
      <c r="I41" s="62"/>
      <c r="J41" s="62"/>
      <c r="K41" s="62"/>
      <c r="L41" s="62"/>
      <c r="M41" s="62"/>
      <c r="N41" s="62"/>
      <c r="O41" s="62"/>
      <c r="P41" s="62"/>
      <c r="Q41" s="63"/>
      <c r="R41" s="64"/>
      <c r="S41" s="65"/>
      <c r="T41" s="62"/>
      <c r="U41" s="62"/>
      <c r="V41" s="62"/>
      <c r="W41" s="62"/>
      <c r="X41" s="62"/>
      <c r="Y41" s="62"/>
      <c r="Z41" s="293">
        <f>'Start Data'!B12</f>
        <v>0</v>
      </c>
      <c r="AA41" s="62"/>
      <c r="AB41" s="62"/>
      <c r="AC41" s="62"/>
      <c r="AD41" s="62"/>
      <c r="AE41" s="62"/>
      <c r="AF41" s="62"/>
      <c r="AG41" s="62"/>
      <c r="AH41" s="66"/>
      <c r="AI41" s="18"/>
      <c r="AJ41" s="35"/>
    </row>
  </sheetData>
  <sheetProtection algorithmName="SHA-512" hashValue="ReP/FBZgaOnXxuNtKLsRrLi16SFGZSFh0GXq22AP+KNIb+uvL1jLm8cb4B8/tD5keLJyfVnpEU4/klnV6mlyWQ==" saltValue="PvDAucEZLN2FI06UnBXHgw==" spinCount="100000" sheet="1" objects="1" scenarios="1"/>
  <mergeCells count="21">
    <mergeCell ref="B36:AH37"/>
    <mergeCell ref="B4:G4"/>
    <mergeCell ref="H4:K4"/>
    <mergeCell ref="B5:G5"/>
    <mergeCell ref="H5:K5"/>
    <mergeCell ref="U5:V5"/>
    <mergeCell ref="W5:X5"/>
    <mergeCell ref="B6:G6"/>
    <mergeCell ref="H6:K6"/>
    <mergeCell ref="U6:V6"/>
    <mergeCell ref="W6:X6"/>
    <mergeCell ref="B7:G7"/>
    <mergeCell ref="H7:K7"/>
    <mergeCell ref="AI12:AI14"/>
    <mergeCell ref="B32:AH34"/>
    <mergeCell ref="AH12:AH14"/>
    <mergeCell ref="B10:AH10"/>
    <mergeCell ref="B8:G8"/>
    <mergeCell ref="H8:K8"/>
    <mergeCell ref="B9:G9"/>
    <mergeCell ref="H9:K9"/>
  </mergeCells>
  <conditionalFormatting sqref="C12:AE13">
    <cfRule type="expression" dxfId="272" priority="18">
      <formula>WEEKDAY(C12,2)&gt;5</formula>
    </cfRule>
  </conditionalFormatting>
  <conditionalFormatting sqref="C15:AG29">
    <cfRule type="cellIs" dxfId="271" priority="55" operator="greaterThan">
      <formula>10</formula>
    </cfRule>
  </conditionalFormatting>
  <pageMargins left="0.7" right="0.7" top="0.78740157499999996" bottom="0.78740157499999996" header="0.3" footer="0.3"/>
  <pageSetup paperSize="9" scale="71"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2" id="{6FD675B1-9C4E-4E62-87AD-D1AC91C04333}">
            <xm:f>IF('Start Data'!$B$3=Feiertage!$Q$2,VLOOKUP(C12,Feiertage!$Q$3:$Q$21,1,0),0)</xm:f>
            <x14:dxf>
              <fill>
                <patternFill patternType="solid">
                  <fgColor theme="8" tint="0.79998168889431442"/>
                  <bgColor theme="8" tint="0.79998168889431442"/>
                </patternFill>
              </fill>
            </x14:dxf>
          </x14:cfRule>
          <x14:cfRule type="expression" priority="3" id="{616B3E62-8227-4E89-AB92-C39A4F7569F7}">
            <xm:f>IF('Start Data'!$B$3=Feiertage!$P$2,VLOOKUP(C12,Feiertage!$P$3:$P$21,1,0),0)</xm:f>
            <x14:dxf>
              <fill>
                <patternFill patternType="solid">
                  <fgColor theme="8" tint="0.79998168889431442"/>
                  <bgColor theme="8" tint="0.79998168889431442"/>
                </patternFill>
              </fill>
            </x14:dxf>
          </x14:cfRule>
          <x14:cfRule type="expression" priority="4" id="{24F80422-C3A2-4F81-AA4E-7148493C4744}">
            <xm:f>IF('Start Data'!$B$3=Feiertage!$O$2,VLOOKUP(C12,Feiertage!$O$3:$O$21,1,0),0)</xm:f>
            <x14:dxf>
              <fill>
                <patternFill patternType="solid">
                  <fgColor theme="8" tint="0.79998168889431442"/>
                  <bgColor theme="8" tint="0.79998168889431442"/>
                </patternFill>
              </fill>
            </x14:dxf>
          </x14:cfRule>
          <x14:cfRule type="expression" priority="5" id="{AFBBD9AF-4C19-4ED7-B45D-AF246588B2D3}">
            <xm:f>IF('Start Data'!$B$3=Feiertage!$N$2,VLOOKUP(C12,Feiertage!$N$3:$N$21,1,0),0)</xm:f>
            <x14:dxf>
              <fill>
                <patternFill patternType="solid">
                  <fgColor theme="8" tint="0.79998168889431442"/>
                  <bgColor theme="8" tint="0.79998168889431442"/>
                </patternFill>
              </fill>
            </x14:dxf>
          </x14:cfRule>
          <x14:cfRule type="expression" priority="6" id="{E14C763C-055F-49AF-B8DD-CDF296354E61}">
            <xm:f>IF('Start Data'!$B$3=Feiertage!$M$2,VLOOKUP(C12,Feiertage!$M$3:$M$21,1,0),0)</xm:f>
            <x14:dxf>
              <fill>
                <patternFill patternType="solid">
                  <fgColor theme="8" tint="0.79998168889431442"/>
                  <bgColor theme="8" tint="0.79998168889431442"/>
                </patternFill>
              </fill>
            </x14:dxf>
          </x14:cfRule>
          <x14:cfRule type="expression" priority="7" id="{6AEE7F3F-CB5B-4CA0-9C4F-1C1C113FA615}">
            <xm:f>IF('Start Data'!$B$3=Feiertage!$L$2,VLOOKUP(C12,Feiertage!$L$3:$L$21,1,0),0)</xm:f>
            <x14:dxf>
              <fill>
                <patternFill patternType="solid">
                  <fgColor theme="8" tint="0.79998168889431442"/>
                  <bgColor theme="8" tint="0.79998168889431442"/>
                </patternFill>
              </fill>
            </x14:dxf>
          </x14:cfRule>
          <x14:cfRule type="expression" priority="8" id="{E376C448-6640-4DB6-A96D-54A760751BF1}">
            <xm:f>IF('Start Data'!$B$3=Feiertage!$K$2,VLOOKUP(C12,Feiertage!$K$3:$K$21,1,0),0)</xm:f>
            <x14:dxf>
              <fill>
                <patternFill patternType="solid">
                  <fgColor theme="8" tint="0.79998168889431442"/>
                  <bgColor theme="8" tint="0.79998168889431442"/>
                </patternFill>
              </fill>
            </x14:dxf>
          </x14:cfRule>
          <x14:cfRule type="expression" priority="9" id="{CF11EB5A-14F9-4781-8F8B-2AAFC2D79CC9}">
            <xm:f>IF('Start Data'!$B$3=Feiertage!$J$2,VLOOKUP(C12,Feiertage!$J$3:$J$21,1,0),0)</xm:f>
            <x14:dxf>
              <fill>
                <patternFill patternType="solid">
                  <fgColor theme="8" tint="0.79998168889431442"/>
                  <bgColor theme="8" tint="0.79998168889431442"/>
                </patternFill>
              </fill>
            </x14:dxf>
          </x14:cfRule>
          <x14:cfRule type="expression" priority="10" id="{AFE85CCD-75FB-415D-9CF1-9FB4895DEBD5}">
            <xm:f>IF('Start Data'!$B$3=Feiertage!$I$2,VLOOKUP(C12,Feiertage!$I$3:$I$21,1,0),0)</xm:f>
            <x14:dxf>
              <fill>
                <patternFill patternType="solid">
                  <fgColor theme="8" tint="0.79998168889431442"/>
                  <bgColor theme="8" tint="0.79998168889431442"/>
                </patternFill>
              </fill>
            </x14:dxf>
          </x14:cfRule>
          <x14:cfRule type="expression" priority="11" id="{ADCB0A10-46A0-40B4-BABF-45CE3E437D79}">
            <xm:f>IF('Start Data'!$B$3=Feiertage!$H$2,VLOOKUP(C12,Feiertage!$H$3:$H$21,1,0),0)</xm:f>
            <x14:dxf>
              <fill>
                <patternFill patternType="solid">
                  <fgColor theme="8" tint="0.79998168889431442"/>
                  <bgColor theme="8" tint="0.79998168889431442"/>
                </patternFill>
              </fill>
            </x14:dxf>
          </x14:cfRule>
          <x14:cfRule type="expression" priority="12" id="{9FE53B7D-CFF9-4ED1-84B9-1CC95377352D}">
            <xm:f>IF('Start Data'!$B$3=Feiertage!$G$2,VLOOKUP(C12,Feiertage!$G$3:$G$21,1,0),0)</xm:f>
            <x14:dxf>
              <fill>
                <patternFill patternType="solid">
                  <fgColor theme="8" tint="0.79998168889431442"/>
                  <bgColor theme="8" tint="0.79998168889431442"/>
                </patternFill>
              </fill>
            </x14:dxf>
          </x14:cfRule>
          <x14:cfRule type="expression" priority="13" id="{7F7298AE-2A4C-48C7-AFE6-DA62FEB98680}">
            <xm:f>IF('Start Data'!$B$3=Feiertage!$F$2,VLOOKUP(C12,Feiertage!$F$3:$F$21,1,0),0)</xm:f>
            <x14:dxf>
              <fill>
                <patternFill patternType="solid">
                  <fgColor theme="8" tint="0.79998168889431442"/>
                  <bgColor theme="8" tint="0.79998168889431442"/>
                </patternFill>
              </fill>
            </x14:dxf>
          </x14:cfRule>
          <x14:cfRule type="expression" priority="14" id="{B966BC9F-BCEB-4F32-8A7C-92EF4D8044A8}">
            <xm:f>IF('Start Data'!$B$3=Feiertage!$E$2,VLOOKUP(C12,Feiertage!$E$3:$E$21,1,0),0)</xm:f>
            <x14:dxf>
              <fill>
                <patternFill patternType="solid">
                  <fgColor theme="8" tint="0.79998168889431442"/>
                  <bgColor theme="8" tint="0.79998168889431442"/>
                </patternFill>
              </fill>
            </x14:dxf>
          </x14:cfRule>
          <x14:cfRule type="expression" priority="15" id="{9474634F-F75D-4D11-BF9C-4E7D97575FF9}">
            <xm:f>IF('Start Data'!$B$3=Feiertage!$D$2,VLOOKUP(C12,Feiertage!$D$3:$D$21,1,0),0)</xm:f>
            <x14:dxf>
              <fill>
                <patternFill patternType="solid">
                  <fgColor theme="8" tint="0.79998168889431442"/>
                  <bgColor theme="8" tint="0.79998168889431442"/>
                </patternFill>
              </fill>
            </x14:dxf>
          </x14:cfRule>
          <x14:cfRule type="expression" priority="16" id="{32A93F7C-1C46-400F-BB7D-46352ED3FABE}">
            <xm:f>IF('Start Data'!$B$3=Feiertage!$B$2,VLOOKUP(C12,Feiertage!$B$3:$B$21,1,0),0)</xm:f>
            <x14:dxf>
              <fill>
                <patternFill patternType="solid">
                  <fgColor theme="8" tint="0.79998168889431442"/>
                  <bgColor theme="8" tint="0.79998168889431442"/>
                </patternFill>
              </fill>
            </x14:dxf>
          </x14:cfRule>
          <x14:cfRule type="expression" priority="17" id="{2817C9D2-7B18-4258-B4F2-CC192C7816EC}">
            <xm:f>IF('Start Data'!$B$3=Feiertage!$C$2,VLOOKUP(C12,Feiertage!$C$3:$C$21,1,0),0)</xm:f>
            <x14:dxf>
              <fill>
                <patternFill patternType="solid">
                  <fgColor theme="8" tint="0.79998168889431442"/>
                  <bgColor theme="8" tint="0.79998168889431442"/>
                </patternFill>
              </fill>
            </x14:dxf>
          </x14:cfRule>
          <xm:sqref>C12:AE13</xm:sqref>
        </x14:conditionalFormatting>
        <x14:conditionalFormatting xmlns:xm="http://schemas.microsoft.com/office/excel/2006/main">
          <x14:cfRule type="expression" priority="1" id="{884A2724-10B1-4F70-BA24-53C2E0572D60}">
            <xm:f>VLOOKUP(C12,Feiertage!$B$25:$B$31,1,0)</xm:f>
            <x14:dxf>
              <fill>
                <patternFill patternType="solid">
                  <fgColor theme="8" tint="0.79998168889431442"/>
                  <bgColor theme="8" tint="0.79998168889431442"/>
                </patternFill>
              </fill>
            </x14:dxf>
          </x14:cfRule>
          <xm:sqref>C12:AG13</xm:sqref>
        </x14:conditionalFormatting>
        <x14:conditionalFormatting xmlns:xm="http://schemas.microsoft.com/office/excel/2006/main">
          <x14:cfRule type="expression" priority="56" id="{A5095B7F-C79C-47C3-ADC2-75259FA326CC}">
            <xm:f>AND($C$13&gt;='Start Data'!$D38,$C$13&lt;='Start Data'!$E38,'Start Data'!$F38="x")</xm:f>
            <x14:dxf>
              <fill>
                <patternFill patternType="solid">
                  <fgColor indexed="26"/>
                  <bgColor indexed="26"/>
                </patternFill>
              </fill>
            </x14:dxf>
          </x14:cfRule>
          <xm:sqref>C15:AG29</xm:sqref>
        </x14:conditionalFormatting>
        <x14:conditionalFormatting xmlns:xm="http://schemas.microsoft.com/office/excel/2006/main">
          <x14:cfRule type="expression" priority="59" id="{EA748E3E-502A-49B6-9DDE-55DA8C7F5CEF}">
            <xm:f>IF('Start Data'!$B$3=Feiertage!$Q$2,VLOOKUP(January!AF12,Feiertage!$Q$3:$Q$21,1,0),0)</xm:f>
            <x14:dxf>
              <fill>
                <patternFill patternType="solid">
                  <fgColor theme="8" tint="0.79998168889431442"/>
                  <bgColor theme="8" tint="0.79998168889431442"/>
                </patternFill>
              </fill>
            </x14:dxf>
          </x14:cfRule>
          <x14:cfRule type="expression" priority="60" id="{7382A44E-7155-4049-8D2C-A03513514643}">
            <xm:f>IF('Start Data'!$B$3=Feiertage!$P$2,VLOOKUP(January!AF12,Feiertage!$P$3:$P$21,1,0),0)</xm:f>
            <x14:dxf>
              <fill>
                <patternFill patternType="solid">
                  <fgColor theme="8" tint="0.79998168889431442"/>
                  <bgColor theme="8" tint="0.79998168889431442"/>
                </patternFill>
              </fill>
            </x14:dxf>
          </x14:cfRule>
          <x14:cfRule type="expression" priority="61" id="{6E192666-4DFB-4156-89A8-D77EDEE39533}">
            <xm:f>IF('Start Data'!$B$3=Feiertage!$O$2,VLOOKUP(January!AF12,Feiertage!$O$3:$O$21,1,0),0)</xm:f>
            <x14:dxf>
              <fill>
                <patternFill patternType="solid">
                  <fgColor theme="8" tint="0.79998168889431442"/>
                  <bgColor theme="8" tint="0.79998168889431442"/>
                </patternFill>
              </fill>
            </x14:dxf>
          </x14:cfRule>
          <x14:cfRule type="expression" priority="62" id="{AA847AAA-FBEE-425D-9527-2C83D2A34A97}">
            <xm:f>IF('Start Data'!$B$3=Feiertage!$N$2,VLOOKUP(January!AF12,Feiertage!$N$3:$N$21,1,0),0)</xm:f>
            <x14:dxf>
              <fill>
                <patternFill patternType="solid">
                  <fgColor theme="8" tint="0.79998168889431442"/>
                  <bgColor theme="8" tint="0.79998168889431442"/>
                </patternFill>
              </fill>
            </x14:dxf>
          </x14:cfRule>
          <x14:cfRule type="expression" priority="63" id="{27775699-9296-4885-AE81-1D0FE5C745D2}">
            <xm:f>IF('Start Data'!$B$3=Feiertage!$M$2,VLOOKUP(January!AF12,Feiertage!$M$3:$M$21,1,0),0)</xm:f>
            <x14:dxf>
              <fill>
                <patternFill patternType="solid">
                  <fgColor theme="8" tint="0.79998168889431442"/>
                  <bgColor theme="8" tint="0.79998168889431442"/>
                </patternFill>
              </fill>
            </x14:dxf>
          </x14:cfRule>
          <x14:cfRule type="expression" priority="64" id="{F8F50D47-1BB2-408C-BEFC-CCC49BA398D2}">
            <xm:f>IF('Start Data'!$B$3=Feiertage!$L$2,VLOOKUP(January!AF12,Feiertage!$L$3:$L$21,1,0),0)</xm:f>
            <x14:dxf>
              <fill>
                <patternFill patternType="solid">
                  <fgColor theme="8" tint="0.79998168889431442"/>
                  <bgColor theme="8" tint="0.79998168889431442"/>
                </patternFill>
              </fill>
            </x14:dxf>
          </x14:cfRule>
          <x14:cfRule type="expression" priority="65" id="{D27889CE-2024-44EC-81E3-507A8076DE31}">
            <xm:f>IF('Start Data'!$B$3=Feiertage!$K$2,VLOOKUP(January!AF12,Feiertage!$K$3:$K$21,1,0),0)</xm:f>
            <x14:dxf>
              <fill>
                <patternFill patternType="solid">
                  <fgColor theme="8" tint="0.79998168889431442"/>
                  <bgColor theme="8" tint="0.79998168889431442"/>
                </patternFill>
              </fill>
            </x14:dxf>
          </x14:cfRule>
          <x14:cfRule type="expression" priority="66" id="{7BA0E787-B986-40E5-9C33-04D8C16630BC}">
            <xm:f>IF('Start Data'!$B$3=Feiertage!$J$2,VLOOKUP(January!AF12,Feiertage!$J$3:$J$21,1,0),0)</xm:f>
            <x14:dxf>
              <fill>
                <patternFill patternType="solid">
                  <fgColor theme="8" tint="0.79998168889431442"/>
                  <bgColor theme="8" tint="0.79998168889431442"/>
                </patternFill>
              </fill>
            </x14:dxf>
          </x14:cfRule>
          <x14:cfRule type="expression" priority="67" id="{38F2775A-86A0-417D-B816-B7FAC61D4B3A}">
            <xm:f>IF('Start Data'!$B$3=Feiertage!$I$2,VLOOKUP(January!AF12,Feiertage!$I$3:$I$21,1,0),0)</xm:f>
            <x14:dxf>
              <fill>
                <patternFill patternType="solid">
                  <fgColor theme="8" tint="0.79998168889431442"/>
                  <bgColor theme="8" tint="0.79998168889431442"/>
                </patternFill>
              </fill>
            </x14:dxf>
          </x14:cfRule>
          <x14:cfRule type="expression" priority="68" id="{63AA9BB0-BF54-4C81-8DE8-47D6C25C579E}">
            <xm:f>IF('Start Data'!$B$3=Feiertage!$H$2,VLOOKUP(January!AF12,Feiertage!$H$3:$H$21,1,0),0)</xm:f>
            <x14:dxf>
              <fill>
                <patternFill patternType="solid">
                  <fgColor theme="8" tint="0.79998168889431442"/>
                  <bgColor theme="8" tint="0.79998168889431442"/>
                </patternFill>
              </fill>
            </x14:dxf>
          </x14:cfRule>
          <x14:cfRule type="expression" priority="69" id="{BAB63146-DEBC-4F9A-84E1-18372FF6421C}">
            <xm:f>IF('Start Data'!$B$3=Feiertage!$G$2,VLOOKUP(January!AF12,Feiertage!$G$3:$G$21,1,0),0)</xm:f>
            <x14:dxf>
              <fill>
                <patternFill patternType="solid">
                  <fgColor theme="8" tint="0.79998168889431442"/>
                  <bgColor theme="8" tint="0.79998168889431442"/>
                </patternFill>
              </fill>
            </x14:dxf>
          </x14:cfRule>
          <x14:cfRule type="expression" priority="70" id="{541EDFC5-8536-4B5A-A880-59D78F216E0B}">
            <xm:f>IF('Start Data'!$B$3=Feiertage!$F$2,VLOOKUP(January!AF12,Feiertage!$F$3:$F$21,1,0),0)</xm:f>
            <x14:dxf>
              <fill>
                <patternFill patternType="solid">
                  <fgColor theme="8" tint="0.79998168889431442"/>
                  <bgColor theme="8" tint="0.79998168889431442"/>
                </patternFill>
              </fill>
            </x14:dxf>
          </x14:cfRule>
          <x14:cfRule type="expression" priority="71" id="{67F7A3DA-1D4B-4ED1-AB9A-FDDA4C8A4D87}">
            <xm:f>IF('Start Data'!$B$3=Feiertage!$E$2,VLOOKUP(January!AF12,Feiertage!$E$3:$E$21,1,0),0)</xm:f>
            <x14:dxf>
              <fill>
                <patternFill patternType="solid">
                  <fgColor theme="8" tint="0.79998168889431442"/>
                  <bgColor theme="8" tint="0.79998168889431442"/>
                </patternFill>
              </fill>
            </x14:dxf>
          </x14:cfRule>
          <x14:cfRule type="expression" priority="72" id="{3953B78E-F3E7-4758-89C6-ED573C5068BA}">
            <xm:f>IF('Start Data'!$B$3=Feiertage!$D$2,VLOOKUP(January!AF12,Feiertage!$D$3:$D$21,1,0),0)</xm:f>
            <x14:dxf>
              <fill>
                <patternFill patternType="solid">
                  <fgColor theme="8" tint="0.79998168889431442"/>
                  <bgColor theme="8" tint="0.79998168889431442"/>
                </patternFill>
              </fill>
            </x14:dxf>
          </x14:cfRule>
          <x14:cfRule type="expression" priority="73" id="{CE483DB4-C5EB-41B2-9B11-B6DC4FC620D9}">
            <xm:f>IF('Start Data'!$B$3=Feiertage!$B$2,VLOOKUP(January!AF12,Feiertage!$B$3:$B$21,1,0),0)</xm:f>
            <x14:dxf>
              <fill>
                <patternFill patternType="solid">
                  <fgColor theme="8" tint="0.79998168889431442"/>
                  <bgColor theme="8" tint="0.79998168889431442"/>
                </patternFill>
              </fill>
            </x14:dxf>
          </x14:cfRule>
          <x14:cfRule type="expression" priority="74" id="{45663744-546B-493E-89B5-F86913AB8B34}">
            <xm:f>IF('Start Data'!$B$3=Feiertage!$C$2,VLOOKUP(January!AF12,Feiertage!$C$3:$C$21,1,0),0)</xm:f>
            <x14:dxf>
              <fill>
                <patternFill patternType="solid">
                  <fgColor theme="8" tint="0.79998168889431442"/>
                  <bgColor theme="8" tint="0.79998168889431442"/>
                </patternFill>
              </fill>
            </x14:dxf>
          </x14:cfRule>
          <x14:cfRule type="expression" priority="75" id="{D40E46F9-227D-42B7-ACA6-4637BA538352}">
            <xm:f>WEEKDAY(January!AF12,2)&gt;5</xm:f>
            <x14:dxf>
              <fill>
                <patternFill patternType="solid">
                  <fgColor theme="8" tint="0.79998168889431442"/>
                  <bgColor theme="8" tint="0.79998168889431442"/>
                </patternFill>
              </fill>
            </x14:dxf>
          </x14:cfRule>
          <xm:sqref>AF12:AG13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CC"/>
    <pageSetUpPr fitToPage="1"/>
  </sheetPr>
  <dimension ref="A1:AI41"/>
  <sheetViews>
    <sheetView showGridLines="0" workbookViewId="0">
      <selection activeCell="AI10" sqref="AI10"/>
    </sheetView>
  </sheetViews>
  <sheetFormatPr baseColWidth="10" defaultRowHeight="15" x14ac:dyDescent="0.25"/>
  <cols>
    <col min="1" max="1" width="2.7109375" style="16" customWidth="1"/>
    <col min="2" max="2" width="12.28515625" style="16" customWidth="1"/>
    <col min="3" max="33" width="5" style="16" customWidth="1"/>
    <col min="34" max="34" width="8.7109375" style="16" customWidth="1"/>
    <col min="35" max="35" width="9.28515625" style="16" customWidth="1"/>
    <col min="36" max="16384" width="11.42578125" style="16"/>
  </cols>
  <sheetData>
    <row r="1" spans="1:35" ht="15.75" thickBot="1" x14ac:dyDescent="0.3">
      <c r="A1" s="20"/>
      <c r="B1" s="128" t="str">
        <f>January!B1</f>
        <v>as of 12/2024</v>
      </c>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20"/>
    </row>
    <row r="2" spans="1:35" s="35" customFormat="1" ht="18" customHeight="1" x14ac:dyDescent="0.2">
      <c r="B2" s="130" t="s">
        <v>76</v>
      </c>
      <c r="C2" s="131"/>
      <c r="D2" s="131"/>
      <c r="E2" s="131"/>
      <c r="F2" s="131"/>
      <c r="G2" s="131"/>
      <c r="H2" s="131"/>
      <c r="I2" s="131"/>
      <c r="J2" s="131"/>
      <c r="K2" s="131"/>
      <c r="L2" s="131"/>
      <c r="M2" s="131"/>
      <c r="N2" s="131"/>
      <c r="O2" s="131"/>
      <c r="P2" s="131"/>
      <c r="Q2" s="131"/>
      <c r="R2" s="131"/>
      <c r="S2" s="131"/>
      <c r="T2" s="131"/>
      <c r="U2" s="132"/>
      <c r="V2" s="132"/>
      <c r="W2" s="132"/>
      <c r="X2" s="132"/>
      <c r="Y2" s="132"/>
      <c r="Z2" s="132"/>
      <c r="AA2" s="132"/>
      <c r="AB2" s="132"/>
      <c r="AC2" s="132"/>
      <c r="AD2" s="131"/>
      <c r="AE2" s="131"/>
      <c r="AF2" s="131"/>
      <c r="AG2" s="131"/>
      <c r="AH2" s="133"/>
      <c r="AI2" s="17"/>
    </row>
    <row r="3" spans="1:35" s="35" customFormat="1" ht="15" customHeight="1" thickBot="1" x14ac:dyDescent="0.25">
      <c r="B3" s="134"/>
      <c r="C3" s="135"/>
      <c r="D3" s="135"/>
      <c r="E3" s="135"/>
      <c r="F3" s="135"/>
      <c r="G3" s="135"/>
      <c r="H3" s="135"/>
      <c r="I3" s="135"/>
      <c r="J3" s="135"/>
      <c r="K3" s="135"/>
      <c r="L3" s="135"/>
      <c r="M3" s="135"/>
      <c r="N3" s="135"/>
      <c r="O3" s="135"/>
      <c r="P3" s="135"/>
      <c r="Q3" s="135"/>
      <c r="R3" s="135"/>
      <c r="S3" s="135"/>
      <c r="T3" s="135"/>
      <c r="U3" s="136"/>
      <c r="V3" s="136"/>
      <c r="W3" s="136"/>
      <c r="X3" s="136"/>
      <c r="Y3" s="136"/>
      <c r="Z3" s="136"/>
      <c r="AA3" s="136"/>
      <c r="AB3" s="136"/>
      <c r="AC3" s="136"/>
      <c r="AD3" s="135"/>
      <c r="AE3" s="135"/>
      <c r="AF3" s="135"/>
      <c r="AG3" s="135"/>
      <c r="AH3" s="137"/>
      <c r="AI3" s="36"/>
    </row>
    <row r="4" spans="1:35" ht="15.75" x14ac:dyDescent="0.25">
      <c r="A4" s="20"/>
      <c r="B4" s="388" t="s">
        <v>82</v>
      </c>
      <c r="C4" s="389"/>
      <c r="D4" s="389"/>
      <c r="E4" s="389"/>
      <c r="F4" s="389"/>
      <c r="G4" s="390"/>
      <c r="H4" s="391">
        <f>'Start Data'!$B$7</f>
        <v>0</v>
      </c>
      <c r="I4" s="392"/>
      <c r="J4" s="392"/>
      <c r="K4" s="392"/>
      <c r="L4" s="138"/>
      <c r="M4" s="139"/>
      <c r="N4" s="139"/>
      <c r="O4" s="139"/>
      <c r="P4" s="139"/>
      <c r="Q4" s="139"/>
      <c r="R4" s="139"/>
      <c r="S4" s="139"/>
      <c r="T4" s="139"/>
      <c r="U4" s="139"/>
      <c r="V4" s="139"/>
      <c r="W4" s="139"/>
      <c r="X4" s="139"/>
      <c r="Y4" s="139"/>
      <c r="Z4" s="139"/>
      <c r="AA4" s="139"/>
      <c r="AB4" s="139"/>
      <c r="AC4" s="139"/>
      <c r="AD4" s="140"/>
      <c r="AE4" s="140"/>
      <c r="AF4" s="140"/>
      <c r="AG4" s="140"/>
      <c r="AH4" s="141"/>
      <c r="AI4" s="20"/>
    </row>
    <row r="5" spans="1:35" ht="15.75" x14ac:dyDescent="0.25">
      <c r="A5" s="20"/>
      <c r="B5" s="393" t="s">
        <v>83</v>
      </c>
      <c r="C5" s="394"/>
      <c r="D5" s="394"/>
      <c r="E5" s="394"/>
      <c r="F5" s="394"/>
      <c r="G5" s="395"/>
      <c r="H5" s="396">
        <f>'Start Data'!$B$8</f>
        <v>0</v>
      </c>
      <c r="I5" s="397"/>
      <c r="J5" s="397"/>
      <c r="K5" s="397"/>
      <c r="L5" s="142"/>
      <c r="M5" s="129"/>
      <c r="N5" s="129"/>
      <c r="O5" s="129"/>
      <c r="P5" s="129"/>
      <c r="Q5" s="129"/>
      <c r="R5" s="129"/>
      <c r="S5" s="129"/>
      <c r="T5" s="129"/>
      <c r="U5" s="398" t="s">
        <v>85</v>
      </c>
      <c r="V5" s="399"/>
      <c r="W5" s="400">
        <f>'Start Data'!$B$4</f>
        <v>0</v>
      </c>
      <c r="X5" s="399"/>
      <c r="Y5" s="143"/>
      <c r="Z5" s="129"/>
      <c r="AA5" s="129"/>
      <c r="AB5" s="129"/>
      <c r="AC5" s="129"/>
      <c r="AD5" s="129"/>
      <c r="AE5" s="129"/>
      <c r="AF5" s="129"/>
      <c r="AG5" s="144"/>
      <c r="AH5" s="145"/>
      <c r="AI5" s="19"/>
    </row>
    <row r="6" spans="1:35" ht="15.75" x14ac:dyDescent="0.25">
      <c r="A6" s="20"/>
      <c r="B6" s="393" t="s">
        <v>131</v>
      </c>
      <c r="C6" s="394"/>
      <c r="D6" s="394"/>
      <c r="E6" s="394"/>
      <c r="F6" s="394"/>
      <c r="G6" s="395"/>
      <c r="H6" s="401">
        <f>'Start Data'!$B$9</f>
        <v>0</v>
      </c>
      <c r="I6" s="402"/>
      <c r="J6" s="402"/>
      <c r="K6" s="403"/>
      <c r="L6" s="142"/>
      <c r="M6" s="129"/>
      <c r="N6" s="129"/>
      <c r="O6" s="129"/>
      <c r="P6" s="129"/>
      <c r="Q6" s="129"/>
      <c r="R6" s="129"/>
      <c r="S6" s="129"/>
      <c r="T6" s="129"/>
      <c r="U6" s="404" t="s">
        <v>84</v>
      </c>
      <c r="V6" s="399"/>
      <c r="W6" s="405" t="s">
        <v>89</v>
      </c>
      <c r="X6" s="406"/>
      <c r="Y6" s="146"/>
      <c r="Z6" s="147"/>
      <c r="AA6" s="148"/>
      <c r="AB6" s="148"/>
      <c r="AC6" s="148"/>
      <c r="AD6" s="149"/>
      <c r="AE6" s="150"/>
      <c r="AF6" s="151"/>
      <c r="AG6" s="144"/>
      <c r="AH6" s="145"/>
      <c r="AI6" s="19"/>
    </row>
    <row r="7" spans="1:35" ht="15.75" customHeight="1" x14ac:dyDescent="0.25">
      <c r="A7" s="20"/>
      <c r="B7" s="393" t="s">
        <v>130</v>
      </c>
      <c r="C7" s="394"/>
      <c r="D7" s="394"/>
      <c r="E7" s="394"/>
      <c r="F7" s="394"/>
      <c r="G7" s="395"/>
      <c r="H7" s="396">
        <f>'Start Data'!$B$10</f>
        <v>0</v>
      </c>
      <c r="I7" s="397"/>
      <c r="J7" s="397"/>
      <c r="K7" s="397"/>
      <c r="L7" s="142"/>
      <c r="M7" s="152"/>
      <c r="N7" s="129"/>
      <c r="O7" s="129"/>
      <c r="P7" s="129"/>
      <c r="Q7" s="129"/>
      <c r="R7" s="153"/>
      <c r="S7" s="151"/>
      <c r="T7" s="151"/>
      <c r="U7" s="129"/>
      <c r="V7" s="154"/>
      <c r="W7" s="154"/>
      <c r="X7" s="154"/>
      <c r="Y7" s="154"/>
      <c r="Z7" s="129"/>
      <c r="AA7" s="129"/>
      <c r="AB7" s="129"/>
      <c r="AC7" s="129"/>
      <c r="AD7" s="152"/>
      <c r="AE7" s="152"/>
      <c r="AF7" s="152"/>
      <c r="AG7" s="152"/>
      <c r="AH7" s="155"/>
      <c r="AI7" s="19"/>
    </row>
    <row r="8" spans="1:35" ht="15.75" customHeight="1" x14ac:dyDescent="0.25">
      <c r="A8" s="20"/>
      <c r="B8" s="393" t="s">
        <v>132</v>
      </c>
      <c r="C8" s="394"/>
      <c r="D8" s="394"/>
      <c r="E8" s="394"/>
      <c r="F8" s="394"/>
      <c r="G8" s="395"/>
      <c r="H8" s="396">
        <f>'Start Data'!B11</f>
        <v>0</v>
      </c>
      <c r="I8" s="397"/>
      <c r="J8" s="397"/>
      <c r="K8" s="397"/>
      <c r="L8" s="156"/>
      <c r="M8" s="142"/>
      <c r="N8" s="129"/>
      <c r="O8" s="129"/>
      <c r="P8" s="129"/>
      <c r="Q8" s="129"/>
      <c r="R8" s="129"/>
      <c r="S8" s="129"/>
      <c r="T8" s="129"/>
      <c r="U8" s="149"/>
      <c r="V8" s="149"/>
      <c r="W8" s="149"/>
      <c r="X8" s="149"/>
      <c r="Y8" s="149"/>
      <c r="Z8" s="142"/>
      <c r="AA8" s="142"/>
      <c r="AB8" s="142"/>
      <c r="AC8" s="142"/>
      <c r="AD8" s="157"/>
      <c r="AE8" s="157"/>
      <c r="AF8" s="157"/>
      <c r="AG8" s="157"/>
      <c r="AH8" s="158"/>
      <c r="AI8" s="37"/>
    </row>
    <row r="9" spans="1:35" ht="16.5" customHeight="1" thickBot="1" x14ac:dyDescent="0.3">
      <c r="A9" s="20"/>
      <c r="B9" s="407" t="s">
        <v>137</v>
      </c>
      <c r="C9" s="408"/>
      <c r="D9" s="408"/>
      <c r="E9" s="408"/>
      <c r="F9" s="408"/>
      <c r="G9" s="409"/>
      <c r="H9" s="382">
        <f>'Start Data'!$B$12</f>
        <v>0</v>
      </c>
      <c r="I9" s="383"/>
      <c r="J9" s="383"/>
      <c r="K9" s="383"/>
      <c r="L9" s="159"/>
      <c r="M9" s="160"/>
      <c r="N9" s="161"/>
      <c r="O9" s="161"/>
      <c r="P9" s="161"/>
      <c r="Q9" s="161"/>
      <c r="R9" s="161"/>
      <c r="S9" s="161"/>
      <c r="T9" s="162"/>
      <c r="U9" s="162"/>
      <c r="V9" s="162"/>
      <c r="W9" s="162"/>
      <c r="X9" s="162"/>
      <c r="Y9" s="162"/>
      <c r="Z9" s="162"/>
      <c r="AA9" s="162"/>
      <c r="AB9" s="162"/>
      <c r="AC9" s="162"/>
      <c r="AD9" s="162"/>
      <c r="AE9" s="162"/>
      <c r="AF9" s="162"/>
      <c r="AG9" s="162"/>
      <c r="AH9" s="163"/>
      <c r="AI9" s="38"/>
    </row>
    <row r="10" spans="1:35" ht="18.75" x14ac:dyDescent="0.3">
      <c r="A10" s="20"/>
      <c r="B10" s="376" t="str">
        <f>January!B10</f>
        <v>Before starting completing the hours, please confirm that you have read the instructions in the sheet START DATA.</v>
      </c>
      <c r="C10" s="377"/>
      <c r="D10" s="377"/>
      <c r="E10" s="377"/>
      <c r="F10" s="377"/>
      <c r="G10" s="377"/>
      <c r="H10" s="377"/>
      <c r="I10" s="377"/>
      <c r="J10" s="377"/>
      <c r="K10" s="377"/>
      <c r="L10" s="377"/>
      <c r="M10" s="377"/>
      <c r="N10" s="377"/>
      <c r="O10" s="377"/>
      <c r="P10" s="377"/>
      <c r="Q10" s="377"/>
      <c r="R10" s="377"/>
      <c r="S10" s="377"/>
      <c r="T10" s="377"/>
      <c r="U10" s="377"/>
      <c r="V10" s="377"/>
      <c r="W10" s="377"/>
      <c r="X10" s="377"/>
      <c r="Y10" s="377"/>
      <c r="Z10" s="377"/>
      <c r="AA10" s="377"/>
      <c r="AB10" s="377"/>
      <c r="AC10" s="377"/>
      <c r="AD10" s="377"/>
      <c r="AE10" s="377"/>
      <c r="AF10" s="377"/>
      <c r="AG10" s="377"/>
      <c r="AH10" s="378"/>
      <c r="AI10" s="18"/>
    </row>
    <row r="11" spans="1:35" x14ac:dyDescent="0.25">
      <c r="A11" s="20"/>
      <c r="B11" s="164" t="s">
        <v>96</v>
      </c>
      <c r="C11" s="165"/>
      <c r="D11" s="165"/>
      <c r="E11" s="165"/>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E11" s="165"/>
      <c r="AF11" s="165"/>
      <c r="AG11" s="165"/>
      <c r="AH11" s="166"/>
      <c r="AI11" s="67"/>
    </row>
    <row r="12" spans="1:35" x14ac:dyDescent="0.25">
      <c r="A12" s="20"/>
      <c r="B12" s="117" t="s">
        <v>33</v>
      </c>
      <c r="C12" s="124">
        <f>Jahresübersicht!B9</f>
        <v>61</v>
      </c>
      <c r="D12" s="124">
        <f>Jahresübersicht!C9</f>
        <v>62</v>
      </c>
      <c r="E12" s="124">
        <f>Jahresübersicht!D9</f>
        <v>63</v>
      </c>
      <c r="F12" s="124">
        <f>Jahresübersicht!E9</f>
        <v>64</v>
      </c>
      <c r="G12" s="124">
        <f>Jahresübersicht!F9</f>
        <v>65</v>
      </c>
      <c r="H12" s="124">
        <f>Jahresübersicht!G9</f>
        <v>66</v>
      </c>
      <c r="I12" s="124">
        <f>Jahresübersicht!H9</f>
        <v>67</v>
      </c>
      <c r="J12" s="124">
        <f>Jahresübersicht!I9</f>
        <v>68</v>
      </c>
      <c r="K12" s="124">
        <f>Jahresübersicht!J9</f>
        <v>69</v>
      </c>
      <c r="L12" s="124">
        <f>Jahresübersicht!K9</f>
        <v>70</v>
      </c>
      <c r="M12" s="124">
        <f>Jahresübersicht!L9</f>
        <v>71</v>
      </c>
      <c r="N12" s="124">
        <f>Jahresübersicht!M9</f>
        <v>72</v>
      </c>
      <c r="O12" s="124">
        <f>Jahresübersicht!N9</f>
        <v>73</v>
      </c>
      <c r="P12" s="124">
        <f>Jahresübersicht!O9</f>
        <v>74</v>
      </c>
      <c r="Q12" s="124">
        <f>Jahresübersicht!P9</f>
        <v>75</v>
      </c>
      <c r="R12" s="124">
        <f>Jahresübersicht!Q9</f>
        <v>76</v>
      </c>
      <c r="S12" s="124">
        <f>Jahresübersicht!R9</f>
        <v>77</v>
      </c>
      <c r="T12" s="124">
        <f>Jahresübersicht!S9</f>
        <v>78</v>
      </c>
      <c r="U12" s="124">
        <f>Jahresübersicht!T9</f>
        <v>79</v>
      </c>
      <c r="V12" s="124">
        <f>Jahresübersicht!U9</f>
        <v>80</v>
      </c>
      <c r="W12" s="124">
        <f>Jahresübersicht!V9</f>
        <v>81</v>
      </c>
      <c r="X12" s="124">
        <f>Jahresübersicht!W9</f>
        <v>82</v>
      </c>
      <c r="Y12" s="124">
        <f>Jahresübersicht!X9</f>
        <v>83</v>
      </c>
      <c r="Z12" s="124">
        <f>Jahresübersicht!Y9</f>
        <v>84</v>
      </c>
      <c r="AA12" s="124">
        <f>Jahresübersicht!Z9</f>
        <v>85</v>
      </c>
      <c r="AB12" s="124">
        <f>Jahresübersicht!AA9</f>
        <v>86</v>
      </c>
      <c r="AC12" s="124">
        <f>Jahresübersicht!AB9</f>
        <v>87</v>
      </c>
      <c r="AD12" s="124">
        <f>Jahresübersicht!AC9</f>
        <v>88</v>
      </c>
      <c r="AE12" s="124">
        <f>Jahresübersicht!AD9</f>
        <v>89</v>
      </c>
      <c r="AF12" s="124">
        <f>Jahresübersicht!AE9</f>
        <v>90</v>
      </c>
      <c r="AG12" s="124">
        <f>Jahresübersicht!AF9</f>
        <v>91</v>
      </c>
      <c r="AH12" s="379" t="s">
        <v>78</v>
      </c>
      <c r="AI12" s="373" t="s">
        <v>77</v>
      </c>
    </row>
    <row r="13" spans="1:35" x14ac:dyDescent="0.25">
      <c r="A13" s="20"/>
      <c r="B13" s="117" t="s">
        <v>35</v>
      </c>
      <c r="C13" s="126">
        <f>Jahresübersicht!B10</f>
        <v>61</v>
      </c>
      <c r="D13" s="126">
        <f>Jahresübersicht!C10</f>
        <v>62</v>
      </c>
      <c r="E13" s="126">
        <f>Jahresübersicht!D10</f>
        <v>63</v>
      </c>
      <c r="F13" s="126">
        <f>Jahresübersicht!E10</f>
        <v>64</v>
      </c>
      <c r="G13" s="126">
        <f>Jahresübersicht!F10</f>
        <v>65</v>
      </c>
      <c r="H13" s="126">
        <f>Jahresübersicht!G10</f>
        <v>66</v>
      </c>
      <c r="I13" s="126">
        <f>Jahresübersicht!H10</f>
        <v>67</v>
      </c>
      <c r="J13" s="126">
        <f>Jahresübersicht!I10</f>
        <v>68</v>
      </c>
      <c r="K13" s="126">
        <f>Jahresübersicht!J10</f>
        <v>69</v>
      </c>
      <c r="L13" s="126">
        <f>Jahresübersicht!K10</f>
        <v>70</v>
      </c>
      <c r="M13" s="126">
        <f>Jahresübersicht!L10</f>
        <v>71</v>
      </c>
      <c r="N13" s="126">
        <f>Jahresübersicht!M10</f>
        <v>72</v>
      </c>
      <c r="O13" s="126">
        <f>Jahresübersicht!N10</f>
        <v>73</v>
      </c>
      <c r="P13" s="126">
        <f>Jahresübersicht!O10</f>
        <v>74</v>
      </c>
      <c r="Q13" s="126">
        <f>Jahresübersicht!P10</f>
        <v>75</v>
      </c>
      <c r="R13" s="126">
        <f>Jahresübersicht!Q10</f>
        <v>76</v>
      </c>
      <c r="S13" s="126">
        <f>Jahresübersicht!R10</f>
        <v>77</v>
      </c>
      <c r="T13" s="126">
        <f>Jahresübersicht!S10</f>
        <v>78</v>
      </c>
      <c r="U13" s="126">
        <f>Jahresübersicht!T10</f>
        <v>79</v>
      </c>
      <c r="V13" s="126">
        <f>Jahresübersicht!U10</f>
        <v>80</v>
      </c>
      <c r="W13" s="126">
        <f>Jahresübersicht!V10</f>
        <v>81</v>
      </c>
      <c r="X13" s="126">
        <f>Jahresübersicht!W10</f>
        <v>82</v>
      </c>
      <c r="Y13" s="126">
        <f>Jahresübersicht!X10</f>
        <v>83</v>
      </c>
      <c r="Z13" s="126">
        <f>Jahresübersicht!Y10</f>
        <v>84</v>
      </c>
      <c r="AA13" s="126">
        <f>Jahresübersicht!Z10</f>
        <v>85</v>
      </c>
      <c r="AB13" s="126">
        <f>Jahresübersicht!AA10</f>
        <v>86</v>
      </c>
      <c r="AC13" s="126">
        <f>Jahresübersicht!AB10</f>
        <v>87</v>
      </c>
      <c r="AD13" s="126">
        <f>Jahresübersicht!AC10</f>
        <v>88</v>
      </c>
      <c r="AE13" s="126">
        <f>Jahresübersicht!AD10</f>
        <v>89</v>
      </c>
      <c r="AF13" s="126">
        <f>Jahresübersicht!AE10</f>
        <v>90</v>
      </c>
      <c r="AG13" s="126">
        <f>Jahresübersicht!AF10</f>
        <v>91</v>
      </c>
      <c r="AH13" s="380"/>
      <c r="AI13" s="374"/>
    </row>
    <row r="14" spans="1:35" ht="39" x14ac:dyDescent="0.25">
      <c r="A14" s="20"/>
      <c r="B14" s="167" t="s">
        <v>36</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381" t="s">
        <v>34</v>
      </c>
      <c r="AI14" s="375"/>
    </row>
    <row r="15" spans="1:35" x14ac:dyDescent="0.25">
      <c r="A15" s="20"/>
      <c r="B15" s="168" t="str">
        <f>'Start Data'!A38</f>
        <v>WP 1</v>
      </c>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120">
        <f t="shared" ref="AH15:AH30" si="0">SUM(C15:AG15)</f>
        <v>0</v>
      </c>
      <c r="AI15" s="121" t="e">
        <f>SUM(C15:AG15)/'Start Data'!$B$17</f>
        <v>#DIV/0!</v>
      </c>
    </row>
    <row r="16" spans="1:35" x14ac:dyDescent="0.25">
      <c r="A16" s="20"/>
      <c r="B16" s="168" t="str">
        <f>'Start Data'!A39</f>
        <v>WP 2</v>
      </c>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120">
        <f t="shared" si="0"/>
        <v>0</v>
      </c>
      <c r="AI16" s="121" t="e">
        <f>SUM(C16:AG16)/'Start Data'!$B$17</f>
        <v>#DIV/0!</v>
      </c>
    </row>
    <row r="17" spans="1:35" x14ac:dyDescent="0.25">
      <c r="A17" s="20"/>
      <c r="B17" s="168" t="str">
        <f>'Start Data'!A40</f>
        <v>WP 3</v>
      </c>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120">
        <f t="shared" si="0"/>
        <v>0</v>
      </c>
      <c r="AI17" s="121" t="e">
        <f>SUM(C17:AG17)/'Start Data'!$B$17</f>
        <v>#DIV/0!</v>
      </c>
    </row>
    <row r="18" spans="1:35" x14ac:dyDescent="0.25">
      <c r="A18" s="20"/>
      <c r="B18" s="168" t="str">
        <f>'Start Data'!A41</f>
        <v>WP 4</v>
      </c>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120">
        <f t="shared" si="0"/>
        <v>0</v>
      </c>
      <c r="AI18" s="121" t="e">
        <f>SUM(C18:AG18)/'Start Data'!$B$17</f>
        <v>#DIV/0!</v>
      </c>
    </row>
    <row r="19" spans="1:35" x14ac:dyDescent="0.25">
      <c r="A19" s="20"/>
      <c r="B19" s="168" t="str">
        <f>'Start Data'!A42</f>
        <v>WP 5</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120">
        <f t="shared" si="0"/>
        <v>0</v>
      </c>
      <c r="AI19" s="121" t="e">
        <f>SUM(C19:AG19)/'Start Data'!$B$17</f>
        <v>#DIV/0!</v>
      </c>
    </row>
    <row r="20" spans="1:35" x14ac:dyDescent="0.25">
      <c r="A20" s="20"/>
      <c r="B20" s="168" t="str">
        <f>'Start Data'!A43</f>
        <v>WP 6</v>
      </c>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120">
        <f t="shared" si="0"/>
        <v>0</v>
      </c>
      <c r="AI20" s="121" t="e">
        <f>SUM(C20:AG20)/'Start Data'!$B$17</f>
        <v>#DIV/0!</v>
      </c>
    </row>
    <row r="21" spans="1:35" x14ac:dyDescent="0.25">
      <c r="A21" s="20"/>
      <c r="B21" s="168" t="str">
        <f>'Start Data'!A44</f>
        <v>WP 7</v>
      </c>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120">
        <f t="shared" si="0"/>
        <v>0</v>
      </c>
      <c r="AI21" s="121" t="e">
        <f>SUM(C21:AG21)/'Start Data'!$B$17</f>
        <v>#DIV/0!</v>
      </c>
    </row>
    <row r="22" spans="1:35" x14ac:dyDescent="0.25">
      <c r="A22" s="20"/>
      <c r="B22" s="168" t="str">
        <f>'Start Data'!A45</f>
        <v>WP 8</v>
      </c>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120">
        <f t="shared" si="0"/>
        <v>0</v>
      </c>
      <c r="AI22" s="121" t="e">
        <f>SUM(C22:AG22)/'Start Data'!$B$17</f>
        <v>#DIV/0!</v>
      </c>
    </row>
    <row r="23" spans="1:35" x14ac:dyDescent="0.25">
      <c r="A23" s="20"/>
      <c r="B23" s="168" t="str">
        <f>'Start Data'!A46</f>
        <v>WP 9</v>
      </c>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120">
        <f t="shared" si="0"/>
        <v>0</v>
      </c>
      <c r="AI23" s="121" t="e">
        <f>SUM(C23:AG23)/'Start Data'!$B$17</f>
        <v>#DIV/0!</v>
      </c>
    </row>
    <row r="24" spans="1:35" x14ac:dyDescent="0.25">
      <c r="A24" s="20"/>
      <c r="B24" s="168" t="str">
        <f>'Start Data'!A47</f>
        <v>WP 10</v>
      </c>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120">
        <f t="shared" si="0"/>
        <v>0</v>
      </c>
      <c r="AI24" s="121" t="e">
        <f>SUM(C24:AG24)/'Start Data'!$B$17</f>
        <v>#DIV/0!</v>
      </c>
    </row>
    <row r="25" spans="1:35" x14ac:dyDescent="0.25">
      <c r="A25" s="20"/>
      <c r="B25" s="168" t="str">
        <f>'Start Data'!A48</f>
        <v>WP 11</v>
      </c>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120">
        <f t="shared" si="0"/>
        <v>0</v>
      </c>
      <c r="AI25" s="121" t="e">
        <f>SUM(C25:AG25)/'Start Data'!$B$17</f>
        <v>#DIV/0!</v>
      </c>
    </row>
    <row r="26" spans="1:35" x14ac:dyDescent="0.25">
      <c r="A26" s="20"/>
      <c r="B26" s="168" t="str">
        <f>'Start Data'!A49</f>
        <v>WP 12</v>
      </c>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120">
        <f t="shared" si="0"/>
        <v>0</v>
      </c>
      <c r="AI26" s="121" t="e">
        <f>SUM(C26:AG26)/'Start Data'!$B$17</f>
        <v>#DIV/0!</v>
      </c>
    </row>
    <row r="27" spans="1:35" x14ac:dyDescent="0.25">
      <c r="A27" s="20"/>
      <c r="B27" s="168" t="str">
        <f>'Start Data'!A50</f>
        <v>WP 13</v>
      </c>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120">
        <f t="shared" si="0"/>
        <v>0</v>
      </c>
      <c r="AI27" s="121" t="e">
        <f>SUM(C27:AG27)/'Start Data'!$B$17</f>
        <v>#DIV/0!</v>
      </c>
    </row>
    <row r="28" spans="1:35" x14ac:dyDescent="0.25">
      <c r="A28" s="20"/>
      <c r="B28" s="168" t="str">
        <f>'Start Data'!A51</f>
        <v>WP 14</v>
      </c>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120">
        <f t="shared" si="0"/>
        <v>0</v>
      </c>
      <c r="AI28" s="121" t="e">
        <f>SUM(C28:AG28)/'Start Data'!$B$17</f>
        <v>#DIV/0!</v>
      </c>
    </row>
    <row r="29" spans="1:35" x14ac:dyDescent="0.25">
      <c r="A29" s="20"/>
      <c r="B29" s="168" t="str">
        <f>'Start Data'!A52</f>
        <v>WP 15</v>
      </c>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120">
        <f t="shared" si="0"/>
        <v>0</v>
      </c>
      <c r="AI29" s="121" t="e">
        <f>SUM(C29:AG29)/'Start Data'!$B$17</f>
        <v>#DIV/0!</v>
      </c>
    </row>
    <row r="30" spans="1:35" x14ac:dyDescent="0.25">
      <c r="A30" s="20"/>
      <c r="B30" s="122" t="s">
        <v>37</v>
      </c>
      <c r="C30" s="123">
        <f>SUM(C15:C29)</f>
        <v>0</v>
      </c>
      <c r="D30" s="123">
        <f t="shared" ref="D30:AG30" si="1">SUM(D15:D29)</f>
        <v>0</v>
      </c>
      <c r="E30" s="123">
        <f t="shared" si="1"/>
        <v>0</v>
      </c>
      <c r="F30" s="123">
        <f t="shared" si="1"/>
        <v>0</v>
      </c>
      <c r="G30" s="123">
        <f t="shared" si="1"/>
        <v>0</v>
      </c>
      <c r="H30" s="123">
        <f t="shared" si="1"/>
        <v>0</v>
      </c>
      <c r="I30" s="123">
        <f t="shared" si="1"/>
        <v>0</v>
      </c>
      <c r="J30" s="123">
        <f t="shared" si="1"/>
        <v>0</v>
      </c>
      <c r="K30" s="123">
        <f t="shared" si="1"/>
        <v>0</v>
      </c>
      <c r="L30" s="123">
        <f t="shared" si="1"/>
        <v>0</v>
      </c>
      <c r="M30" s="123">
        <f t="shared" si="1"/>
        <v>0</v>
      </c>
      <c r="N30" s="123">
        <f t="shared" si="1"/>
        <v>0</v>
      </c>
      <c r="O30" s="123">
        <f t="shared" si="1"/>
        <v>0</v>
      </c>
      <c r="P30" s="123">
        <f t="shared" si="1"/>
        <v>0</v>
      </c>
      <c r="Q30" s="123">
        <f t="shared" si="1"/>
        <v>0</v>
      </c>
      <c r="R30" s="123">
        <f t="shared" si="1"/>
        <v>0</v>
      </c>
      <c r="S30" s="123">
        <f t="shared" si="1"/>
        <v>0</v>
      </c>
      <c r="T30" s="123">
        <f t="shared" si="1"/>
        <v>0</v>
      </c>
      <c r="U30" s="123">
        <f t="shared" si="1"/>
        <v>0</v>
      </c>
      <c r="V30" s="123">
        <f t="shared" si="1"/>
        <v>0</v>
      </c>
      <c r="W30" s="123">
        <f t="shared" si="1"/>
        <v>0</v>
      </c>
      <c r="X30" s="123">
        <f t="shared" si="1"/>
        <v>0</v>
      </c>
      <c r="Y30" s="123">
        <f t="shared" si="1"/>
        <v>0</v>
      </c>
      <c r="Z30" s="123">
        <f t="shared" si="1"/>
        <v>0</v>
      </c>
      <c r="AA30" s="123">
        <f t="shared" si="1"/>
        <v>0</v>
      </c>
      <c r="AB30" s="123">
        <f t="shared" si="1"/>
        <v>0</v>
      </c>
      <c r="AC30" s="123">
        <f t="shared" si="1"/>
        <v>0</v>
      </c>
      <c r="AD30" s="123">
        <f t="shared" si="1"/>
        <v>0</v>
      </c>
      <c r="AE30" s="123">
        <f t="shared" si="1"/>
        <v>0</v>
      </c>
      <c r="AF30" s="123">
        <f t="shared" si="1"/>
        <v>0</v>
      </c>
      <c r="AG30" s="123">
        <f t="shared" si="1"/>
        <v>0</v>
      </c>
      <c r="AH30" s="120">
        <f t="shared" si="0"/>
        <v>0</v>
      </c>
      <c r="AI30" s="121" t="e">
        <f>SUM(C30:AG30)/'Start Data'!$B$17</f>
        <v>#DIV/0!</v>
      </c>
    </row>
    <row r="31" spans="1:35" x14ac:dyDescent="0.25">
      <c r="A31" s="20"/>
      <c r="B31" s="4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48"/>
      <c r="AI31" s="18"/>
    </row>
    <row r="32" spans="1:35" x14ac:dyDescent="0.25">
      <c r="A32" s="20"/>
      <c r="B32" s="322" t="s">
        <v>38</v>
      </c>
      <c r="C32" s="323"/>
      <c r="D32" s="323"/>
      <c r="E32" s="323"/>
      <c r="F32" s="323"/>
      <c r="G32" s="323"/>
      <c r="H32" s="323"/>
      <c r="I32" s="323"/>
      <c r="J32" s="323"/>
      <c r="K32" s="323"/>
      <c r="L32" s="323"/>
      <c r="M32" s="323"/>
      <c r="N32" s="323"/>
      <c r="O32" s="323"/>
      <c r="P32" s="323"/>
      <c r="Q32" s="323"/>
      <c r="R32" s="323"/>
      <c r="S32" s="323"/>
      <c r="T32" s="323"/>
      <c r="U32" s="323"/>
      <c r="V32" s="323"/>
      <c r="W32" s="323"/>
      <c r="X32" s="323"/>
      <c r="Y32" s="323"/>
      <c r="Z32" s="323"/>
      <c r="AA32" s="323"/>
      <c r="AB32" s="323"/>
      <c r="AC32" s="323"/>
      <c r="AD32" s="323"/>
      <c r="AE32" s="323"/>
      <c r="AF32" s="323"/>
      <c r="AG32" s="323"/>
      <c r="AH32" s="324"/>
      <c r="AI32" s="18"/>
    </row>
    <row r="33" spans="1:35" x14ac:dyDescent="0.25">
      <c r="A33" s="20"/>
      <c r="B33" s="325"/>
      <c r="C33" s="326"/>
      <c r="D33" s="326"/>
      <c r="E33" s="326"/>
      <c r="F33" s="326"/>
      <c r="G33" s="326"/>
      <c r="H33" s="326"/>
      <c r="I33" s="326"/>
      <c r="J33" s="326"/>
      <c r="K33" s="326"/>
      <c r="L33" s="326"/>
      <c r="M33" s="326"/>
      <c r="N33" s="326"/>
      <c r="O33" s="326"/>
      <c r="P33" s="326"/>
      <c r="Q33" s="326"/>
      <c r="R33" s="326"/>
      <c r="S33" s="326"/>
      <c r="T33" s="326"/>
      <c r="U33" s="326"/>
      <c r="V33" s="326"/>
      <c r="W33" s="326"/>
      <c r="X33" s="326"/>
      <c r="Y33" s="326"/>
      <c r="Z33" s="326"/>
      <c r="AA33" s="326"/>
      <c r="AB33" s="326"/>
      <c r="AC33" s="326"/>
      <c r="AD33" s="326"/>
      <c r="AE33" s="326"/>
      <c r="AF33" s="326"/>
      <c r="AG33" s="326"/>
      <c r="AH33" s="327"/>
      <c r="AI33" s="18"/>
    </row>
    <row r="34" spans="1:35" x14ac:dyDescent="0.25">
      <c r="A34" s="20"/>
      <c r="B34" s="328"/>
      <c r="C34" s="329"/>
      <c r="D34" s="329"/>
      <c r="E34" s="329"/>
      <c r="F34" s="329"/>
      <c r="G34" s="329"/>
      <c r="H34" s="329"/>
      <c r="I34" s="329"/>
      <c r="J34" s="329"/>
      <c r="K34" s="329"/>
      <c r="L34" s="329"/>
      <c r="M34" s="329"/>
      <c r="N34" s="329"/>
      <c r="O34" s="329"/>
      <c r="P34" s="329"/>
      <c r="Q34" s="329"/>
      <c r="R34" s="329"/>
      <c r="S34" s="329"/>
      <c r="T34" s="329"/>
      <c r="U34" s="329"/>
      <c r="V34" s="329"/>
      <c r="W34" s="329"/>
      <c r="X34" s="329"/>
      <c r="Y34" s="329"/>
      <c r="Z34" s="329"/>
      <c r="AA34" s="329"/>
      <c r="AB34" s="329"/>
      <c r="AC34" s="329"/>
      <c r="AD34" s="329"/>
      <c r="AE34" s="329"/>
      <c r="AF34" s="329"/>
      <c r="AG34" s="329"/>
      <c r="AH34" s="330"/>
      <c r="AI34" s="18"/>
    </row>
    <row r="35" spans="1:35" x14ac:dyDescent="0.25">
      <c r="A35" s="20"/>
      <c r="B35" s="169"/>
      <c r="C35" s="170"/>
      <c r="D35" s="170"/>
      <c r="E35" s="170"/>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1"/>
      <c r="AI35" s="18"/>
    </row>
    <row r="36" spans="1:35" x14ac:dyDescent="0.25">
      <c r="A36" s="20"/>
      <c r="B36" s="384" t="s">
        <v>129</v>
      </c>
      <c r="C36" s="385"/>
      <c r="D36" s="385"/>
      <c r="E36" s="385"/>
      <c r="F36" s="385"/>
      <c r="G36" s="385"/>
      <c r="H36" s="385"/>
      <c r="I36" s="385"/>
      <c r="J36" s="385"/>
      <c r="K36" s="385"/>
      <c r="L36" s="385"/>
      <c r="M36" s="385"/>
      <c r="N36" s="385"/>
      <c r="O36" s="385"/>
      <c r="P36" s="385"/>
      <c r="Q36" s="385"/>
      <c r="R36" s="385"/>
      <c r="S36" s="385"/>
      <c r="T36" s="385"/>
      <c r="U36" s="385"/>
      <c r="V36" s="385"/>
      <c r="W36" s="385"/>
      <c r="X36" s="385"/>
      <c r="Y36" s="385"/>
      <c r="Z36" s="385"/>
      <c r="AA36" s="385"/>
      <c r="AB36" s="385"/>
      <c r="AC36" s="385"/>
      <c r="AD36" s="385"/>
      <c r="AE36" s="385"/>
      <c r="AF36" s="385"/>
      <c r="AG36" s="385"/>
      <c r="AH36" s="386"/>
      <c r="AI36" s="18"/>
    </row>
    <row r="37" spans="1:35" x14ac:dyDescent="0.25">
      <c r="A37" s="20"/>
      <c r="B37" s="387"/>
      <c r="C37" s="385"/>
      <c r="D37" s="385"/>
      <c r="E37" s="385"/>
      <c r="F37" s="385"/>
      <c r="G37" s="385"/>
      <c r="H37" s="385"/>
      <c r="I37" s="385"/>
      <c r="J37" s="385"/>
      <c r="K37" s="385"/>
      <c r="L37" s="385"/>
      <c r="M37" s="385"/>
      <c r="N37" s="385"/>
      <c r="O37" s="385"/>
      <c r="P37" s="385"/>
      <c r="Q37" s="385"/>
      <c r="R37" s="385"/>
      <c r="S37" s="385"/>
      <c r="T37" s="385"/>
      <c r="U37" s="385"/>
      <c r="V37" s="385"/>
      <c r="W37" s="385"/>
      <c r="X37" s="385"/>
      <c r="Y37" s="385"/>
      <c r="Z37" s="385"/>
      <c r="AA37" s="385"/>
      <c r="AB37" s="385"/>
      <c r="AC37" s="385"/>
      <c r="AD37" s="385"/>
      <c r="AE37" s="385"/>
      <c r="AF37" s="385"/>
      <c r="AG37" s="385"/>
      <c r="AH37" s="386"/>
      <c r="AI37" s="18"/>
    </row>
    <row r="38" spans="1:35" x14ac:dyDescent="0.25">
      <c r="A38" s="20"/>
      <c r="B38" s="49" t="s">
        <v>80</v>
      </c>
      <c r="C38" s="50"/>
      <c r="D38" s="50"/>
      <c r="E38" s="50"/>
      <c r="F38" s="50"/>
      <c r="G38" s="50"/>
      <c r="H38" s="50"/>
      <c r="I38" s="50"/>
      <c r="J38" s="50"/>
      <c r="K38" s="50"/>
      <c r="L38" s="50"/>
      <c r="M38" s="50"/>
      <c r="N38" s="50"/>
      <c r="O38" s="50"/>
      <c r="P38" s="50"/>
      <c r="Q38" s="51"/>
      <c r="R38" s="52"/>
      <c r="S38" s="53" t="s">
        <v>81</v>
      </c>
      <c r="T38" s="50"/>
      <c r="U38" s="50"/>
      <c r="V38" s="50"/>
      <c r="W38" s="50"/>
      <c r="X38" s="50"/>
      <c r="Y38" s="50"/>
      <c r="Z38" s="50"/>
      <c r="AA38" s="50"/>
      <c r="AB38" s="50"/>
      <c r="AC38" s="50"/>
      <c r="AD38" s="50"/>
      <c r="AE38" s="50"/>
      <c r="AF38" s="50"/>
      <c r="AG38" s="50"/>
      <c r="AH38" s="54"/>
      <c r="AI38" s="18"/>
    </row>
    <row r="39" spans="1:35" x14ac:dyDescent="0.25">
      <c r="A39" s="20"/>
      <c r="B39" s="55"/>
      <c r="C39" s="56"/>
      <c r="D39" s="56"/>
      <c r="E39" s="56"/>
      <c r="F39" s="56"/>
      <c r="G39" s="56"/>
      <c r="H39" s="56"/>
      <c r="I39" s="56"/>
      <c r="J39" s="56"/>
      <c r="K39" s="56"/>
      <c r="L39" s="56"/>
      <c r="M39" s="56"/>
      <c r="N39" s="56"/>
      <c r="O39" s="56"/>
      <c r="P39" s="56"/>
      <c r="Q39" s="57"/>
      <c r="R39" s="52"/>
      <c r="S39" s="58"/>
      <c r="T39" s="56"/>
      <c r="U39" s="56"/>
      <c r="V39" s="56"/>
      <c r="W39" s="56"/>
      <c r="X39" s="56"/>
      <c r="Y39" s="56"/>
      <c r="Z39" s="56"/>
      <c r="AA39" s="56"/>
      <c r="AB39" s="56"/>
      <c r="AC39" s="56"/>
      <c r="AD39" s="56"/>
      <c r="AE39" s="56"/>
      <c r="AF39" s="56"/>
      <c r="AG39" s="56"/>
      <c r="AH39" s="59"/>
      <c r="AI39" s="18"/>
    </row>
    <row r="40" spans="1:35" x14ac:dyDescent="0.25">
      <c r="B40" s="55" t="s">
        <v>79</v>
      </c>
      <c r="C40" s="56"/>
      <c r="D40" s="56"/>
      <c r="E40" s="56"/>
      <c r="F40" s="56"/>
      <c r="G40" s="56"/>
      <c r="H40" s="56"/>
      <c r="I40" s="56"/>
      <c r="J40" s="56"/>
      <c r="K40" s="56"/>
      <c r="L40" s="56"/>
      <c r="M40" s="56"/>
      <c r="N40" s="56"/>
      <c r="O40" s="56"/>
      <c r="P40" s="56"/>
      <c r="Q40" s="57"/>
      <c r="R40" s="60"/>
      <c r="S40" s="58" t="s">
        <v>79</v>
      </c>
      <c r="T40" s="56"/>
      <c r="U40" s="56"/>
      <c r="V40" s="56"/>
      <c r="W40" s="56"/>
      <c r="X40" s="56"/>
      <c r="Y40" s="56"/>
      <c r="Z40" s="56"/>
      <c r="AA40" s="56"/>
      <c r="AB40" s="56"/>
      <c r="AC40" s="56"/>
      <c r="AD40" s="56"/>
      <c r="AE40" s="56"/>
      <c r="AF40" s="56"/>
      <c r="AG40" s="56"/>
      <c r="AH40" s="59"/>
    </row>
    <row r="41" spans="1:35" ht="15.75" thickBot="1" x14ac:dyDescent="0.3">
      <c r="B41" s="61"/>
      <c r="C41" s="62"/>
      <c r="D41" s="62"/>
      <c r="E41" s="62"/>
      <c r="F41" s="62"/>
      <c r="G41" s="62"/>
      <c r="H41" s="293">
        <f>'Start Data'!B10</f>
        <v>0</v>
      </c>
      <c r="I41" s="62"/>
      <c r="J41" s="62"/>
      <c r="K41" s="62"/>
      <c r="L41" s="62"/>
      <c r="M41" s="62"/>
      <c r="N41" s="62"/>
      <c r="O41" s="62"/>
      <c r="P41" s="62"/>
      <c r="Q41" s="63"/>
      <c r="R41" s="64"/>
      <c r="S41" s="65"/>
      <c r="T41" s="62"/>
      <c r="U41" s="62"/>
      <c r="V41" s="62"/>
      <c r="W41" s="62"/>
      <c r="X41" s="62"/>
      <c r="Y41" s="62"/>
      <c r="Z41" s="293">
        <f>'Start Data'!B12</f>
        <v>0</v>
      </c>
      <c r="AA41" s="62"/>
      <c r="AB41" s="62"/>
      <c r="AC41" s="62"/>
      <c r="AD41" s="62"/>
      <c r="AE41" s="62"/>
      <c r="AF41" s="62"/>
      <c r="AG41" s="62"/>
      <c r="AH41" s="66"/>
    </row>
  </sheetData>
  <sheetProtection algorithmName="SHA-512" hashValue="RmoLU50e3w6hg+sQgkj3Y9giWQeGdKcIkoIjPlFNjAihhEvtFwIdzdhIzaZecLK+3Qd6PJeWkjfwJIhnOzy1Nw==" saltValue="VWnxYEIcsBb6696ezmHv9w==" spinCount="100000" sheet="1" selectLockedCells="1"/>
  <mergeCells count="21">
    <mergeCell ref="B36:AH37"/>
    <mergeCell ref="B4:G4"/>
    <mergeCell ref="H4:K4"/>
    <mergeCell ref="B5:G5"/>
    <mergeCell ref="H5:K5"/>
    <mergeCell ref="U5:V5"/>
    <mergeCell ref="W5:X5"/>
    <mergeCell ref="B6:G6"/>
    <mergeCell ref="H6:K6"/>
    <mergeCell ref="U6:V6"/>
    <mergeCell ref="W6:X6"/>
    <mergeCell ref="B7:G7"/>
    <mergeCell ref="H7:K7"/>
    <mergeCell ref="B8:G8"/>
    <mergeCell ref="H8:K8"/>
    <mergeCell ref="B9:G9"/>
    <mergeCell ref="AI12:AI14"/>
    <mergeCell ref="B10:AH10"/>
    <mergeCell ref="B32:AH34"/>
    <mergeCell ref="AH12:AH14"/>
    <mergeCell ref="H9:K9"/>
  </mergeCells>
  <conditionalFormatting sqref="C12:AG13">
    <cfRule type="expression" dxfId="235" priority="18">
      <formula>WEEKDAY(C12,2)&gt;5</formula>
    </cfRule>
  </conditionalFormatting>
  <conditionalFormatting sqref="C15:AG29">
    <cfRule type="cellIs" dxfId="234" priority="73" operator="greaterThan">
      <formula>10</formula>
    </cfRule>
  </conditionalFormatting>
  <pageMargins left="0.7" right="0.7" top="0.78740157499999996" bottom="0.78740157499999996" header="0.3" footer="0.3"/>
  <pageSetup paperSize="9" scale="7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4246FDC9-5829-4699-8A1F-3CA641F83A0F}">
            <xm:f>VLOOKUP(C12,Feiertage!$B$25:$B$31,1,0)</xm:f>
            <x14:dxf>
              <fill>
                <patternFill patternType="solid">
                  <fgColor theme="8" tint="0.79998168889431442"/>
                  <bgColor theme="8" tint="0.79998168889431442"/>
                </patternFill>
              </fill>
            </x14:dxf>
          </x14:cfRule>
          <x14:cfRule type="expression" priority="2" id="{ABACECF1-7F63-46A8-B760-84C8CEBFF177}">
            <xm:f>IF('Start Data'!$B$3=Feiertage!$Q$2,VLOOKUP(C12,Feiertage!$Q$3:$Q$21,1,0),0)</xm:f>
            <x14:dxf>
              <fill>
                <patternFill patternType="solid">
                  <fgColor theme="8" tint="0.79998168889431442"/>
                  <bgColor theme="8" tint="0.79998168889431442"/>
                </patternFill>
              </fill>
            </x14:dxf>
          </x14:cfRule>
          <x14:cfRule type="expression" priority="3" id="{2A1110E1-4222-4A42-BFB0-97787B12D95F}">
            <xm:f>IF('Start Data'!$B$3=Feiertage!$P$2,VLOOKUP(C12,Feiertage!$P$3:$P$21,1,0),0)</xm:f>
            <x14:dxf>
              <fill>
                <patternFill patternType="solid">
                  <fgColor theme="8" tint="0.79998168889431442"/>
                  <bgColor theme="8" tint="0.79998168889431442"/>
                </patternFill>
              </fill>
            </x14:dxf>
          </x14:cfRule>
          <x14:cfRule type="expression" priority="4" id="{184C9FF5-7604-43EC-B24B-AB78C01DA790}">
            <xm:f>IF('Start Data'!$B$3=Feiertage!$O$2,VLOOKUP(C12,Feiertage!$O$3:$O$21,1,0),0)</xm:f>
            <x14:dxf>
              <fill>
                <patternFill patternType="solid">
                  <fgColor theme="8" tint="0.79998168889431442"/>
                  <bgColor theme="8" tint="0.79998168889431442"/>
                </patternFill>
              </fill>
            </x14:dxf>
          </x14:cfRule>
          <x14:cfRule type="expression" priority="5" id="{3AEB8F9B-5A8D-445D-95AB-DCE9C2DBA74B}">
            <xm:f>IF('Start Data'!$B$3=Feiertage!$N$2,VLOOKUP(C12,Feiertage!$N$3:$N$21,1,0),0)</xm:f>
            <x14:dxf>
              <fill>
                <patternFill patternType="solid">
                  <fgColor theme="8" tint="0.79998168889431442"/>
                  <bgColor theme="8" tint="0.79998168889431442"/>
                </patternFill>
              </fill>
            </x14:dxf>
          </x14:cfRule>
          <x14:cfRule type="expression" priority="6" id="{CFEB4373-2651-4179-9818-72B5CD39D0FF}">
            <xm:f>IF('Start Data'!$B$3=Feiertage!$M$2,VLOOKUP(C12,Feiertage!$M$3:$M$21,1,0),0)</xm:f>
            <x14:dxf>
              <fill>
                <patternFill patternType="solid">
                  <fgColor theme="8" tint="0.79998168889431442"/>
                  <bgColor theme="8" tint="0.79998168889431442"/>
                </patternFill>
              </fill>
            </x14:dxf>
          </x14:cfRule>
          <x14:cfRule type="expression" priority="7" id="{9CE5D6B9-C077-45AA-87D4-B45208AC99A5}">
            <xm:f>IF('Start Data'!$B$3=Feiertage!$L$2,VLOOKUP(C12,Feiertage!$L$3:$L$21,1,0),0)</xm:f>
            <x14:dxf>
              <fill>
                <patternFill patternType="solid">
                  <fgColor theme="8" tint="0.79998168889431442"/>
                  <bgColor theme="8" tint="0.79998168889431442"/>
                </patternFill>
              </fill>
            </x14:dxf>
          </x14:cfRule>
          <x14:cfRule type="expression" priority="8" id="{2085F76A-5959-478E-965B-E6C6906F7964}">
            <xm:f>IF('Start Data'!$B$3=Feiertage!$K$2,VLOOKUP(C12,Feiertage!$K$3:$K$21,1,0),0)</xm:f>
            <x14:dxf>
              <fill>
                <patternFill patternType="solid">
                  <fgColor theme="8" tint="0.79998168889431442"/>
                  <bgColor theme="8" tint="0.79998168889431442"/>
                </patternFill>
              </fill>
            </x14:dxf>
          </x14:cfRule>
          <x14:cfRule type="expression" priority="9" id="{F06C9FAE-397B-45D9-9AC9-5D2257B77E47}">
            <xm:f>IF('Start Data'!$B$3=Feiertage!$J$2,VLOOKUP(C12,Feiertage!$J$3:$J$21,1,0),0)</xm:f>
            <x14:dxf>
              <fill>
                <patternFill patternType="solid">
                  <fgColor theme="8" tint="0.79998168889431442"/>
                  <bgColor theme="8" tint="0.79998168889431442"/>
                </patternFill>
              </fill>
            </x14:dxf>
          </x14:cfRule>
          <x14:cfRule type="expression" priority="10" id="{8A653023-A3CC-498C-B2FB-A386C6B3B8C9}">
            <xm:f>IF('Start Data'!$B$3=Feiertage!$I$2,VLOOKUP(C12,Feiertage!$I$3:$I$21,1,0),0)</xm:f>
            <x14:dxf>
              <fill>
                <patternFill patternType="solid">
                  <fgColor theme="8" tint="0.79998168889431442"/>
                  <bgColor theme="8" tint="0.79998168889431442"/>
                </patternFill>
              </fill>
            </x14:dxf>
          </x14:cfRule>
          <x14:cfRule type="expression" priority="11" id="{EB11EEE6-F770-4582-A6E0-6511EE4929E0}">
            <xm:f>IF('Start Data'!$B$3=Feiertage!$H$2,VLOOKUP(C12,Feiertage!$H$3:$H$21,1,0),0)</xm:f>
            <x14:dxf>
              <fill>
                <patternFill patternType="solid">
                  <fgColor theme="8" tint="0.79998168889431442"/>
                  <bgColor theme="8" tint="0.79998168889431442"/>
                </patternFill>
              </fill>
            </x14:dxf>
          </x14:cfRule>
          <x14:cfRule type="expression" priority="12" id="{600BE09A-92E5-4A8D-8D9C-FC1CB821E922}">
            <xm:f>IF('Start Data'!$B$3=Feiertage!$G$2,VLOOKUP(C12,Feiertage!$G$3:$G$21,1,0),0)</xm:f>
            <x14:dxf>
              <fill>
                <patternFill patternType="solid">
                  <fgColor theme="8" tint="0.79998168889431442"/>
                  <bgColor theme="8" tint="0.79998168889431442"/>
                </patternFill>
              </fill>
            </x14:dxf>
          </x14:cfRule>
          <x14:cfRule type="expression" priority="13" id="{31D880E9-E2BA-4873-B6B9-1D22F6ECA3F8}">
            <xm:f>IF('Start Data'!$B$3=Feiertage!$F$2,VLOOKUP(C12,Feiertage!$F$3:$F$21,1,0),0)</xm:f>
            <x14:dxf>
              <fill>
                <patternFill patternType="solid">
                  <fgColor theme="8" tint="0.79998168889431442"/>
                  <bgColor theme="8" tint="0.79998168889431442"/>
                </patternFill>
              </fill>
            </x14:dxf>
          </x14:cfRule>
          <x14:cfRule type="expression" priority="14" id="{5D32D2C4-B4FC-444D-9D3E-DCC15F0905EE}">
            <xm:f>IF('Start Data'!$B$3=Feiertage!$E$2,VLOOKUP(C12,Feiertage!$E$3:$E$21,1,0),0)</xm:f>
            <x14:dxf>
              <fill>
                <patternFill patternType="solid">
                  <fgColor theme="8" tint="0.79998168889431442"/>
                  <bgColor theme="8" tint="0.79998168889431442"/>
                </patternFill>
              </fill>
            </x14:dxf>
          </x14:cfRule>
          <x14:cfRule type="expression" priority="15" id="{288CF798-B6F3-4CD5-AA8B-BB6BBD654A75}">
            <xm:f>IF('Start Data'!$B$3=Feiertage!$D$2,VLOOKUP(C12,Feiertage!$D$3:$D$21,1,0),0)</xm:f>
            <x14:dxf>
              <fill>
                <patternFill patternType="solid">
                  <fgColor theme="8" tint="0.79998168889431442"/>
                  <bgColor theme="8" tint="0.79998168889431442"/>
                </patternFill>
              </fill>
            </x14:dxf>
          </x14:cfRule>
          <x14:cfRule type="expression" priority="16" id="{A5F5AF0E-6702-41B9-8BB7-2144E30CBC56}">
            <xm:f>IF('Start Data'!$B$3=Feiertage!$B$2,VLOOKUP(C12,Feiertage!$B$3:$B$21,1,0),0)</xm:f>
            <x14:dxf>
              <fill>
                <patternFill patternType="solid">
                  <fgColor theme="8" tint="0.79998168889431442"/>
                  <bgColor theme="8" tint="0.79998168889431442"/>
                </patternFill>
              </fill>
            </x14:dxf>
          </x14:cfRule>
          <x14:cfRule type="expression" priority="17" id="{5FE9AF62-B44B-4AB6-9E11-0CB2953F1606}">
            <xm:f>IF('Start Data'!$B$3=Feiertage!$C$2,VLOOKUP(C12,Feiertage!$C$3:$C$21,1,0),0)</xm:f>
            <x14:dxf>
              <fill>
                <patternFill patternType="solid">
                  <fgColor theme="8" tint="0.79998168889431442"/>
                  <bgColor theme="8" tint="0.79998168889431442"/>
                </patternFill>
              </fill>
            </x14:dxf>
          </x14:cfRule>
          <xm:sqref>C12:AG13</xm:sqref>
        </x14:conditionalFormatting>
        <x14:conditionalFormatting xmlns:xm="http://schemas.microsoft.com/office/excel/2006/main">
          <x14:cfRule type="expression" priority="74" id="{0D0B3DF8-9B69-49B6-8490-4713A8BF3613}">
            <xm:f>AND($C$13&gt;='Start Data'!$D38,$C$13&lt;='Start Data'!$E38,'Start Data'!$F38="x")</xm:f>
            <x14:dxf>
              <fill>
                <patternFill patternType="solid">
                  <fgColor indexed="26"/>
                  <bgColor indexed="26"/>
                </patternFill>
              </fill>
            </x14:dxf>
          </x14:cfRule>
          <xm:sqref>C15:AG29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CC"/>
    <pageSetUpPr fitToPage="1"/>
  </sheetPr>
  <dimension ref="B1:AI41"/>
  <sheetViews>
    <sheetView showGridLines="0" workbookViewId="0">
      <selection activeCell="B10" sqref="B10:AH10"/>
    </sheetView>
  </sheetViews>
  <sheetFormatPr baseColWidth="10" defaultColWidth="11.28515625" defaultRowHeight="15" x14ac:dyDescent="0.25"/>
  <cols>
    <col min="1" max="1" width="2.7109375" style="20" customWidth="1"/>
    <col min="2" max="2" width="11.28515625" style="20"/>
    <col min="3" max="33" width="5" style="20" customWidth="1"/>
    <col min="34" max="35" width="7.7109375" style="20" customWidth="1"/>
    <col min="36" max="16384" width="11.28515625" style="20"/>
  </cols>
  <sheetData>
    <row r="1" spans="2:35" ht="15.75" thickBot="1" x14ac:dyDescent="0.3">
      <c r="B1" s="128" t="str">
        <f>January!B1</f>
        <v>as of 12/2024</v>
      </c>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row>
    <row r="2" spans="2:35" s="35" customFormat="1" ht="18" customHeight="1" x14ac:dyDescent="0.2">
      <c r="B2" s="130" t="s">
        <v>76</v>
      </c>
      <c r="C2" s="131"/>
      <c r="D2" s="131"/>
      <c r="E2" s="131"/>
      <c r="F2" s="131"/>
      <c r="G2" s="131"/>
      <c r="H2" s="131"/>
      <c r="I2" s="131"/>
      <c r="J2" s="131"/>
      <c r="K2" s="131"/>
      <c r="L2" s="131"/>
      <c r="M2" s="131"/>
      <c r="N2" s="131"/>
      <c r="O2" s="131"/>
      <c r="P2" s="131"/>
      <c r="Q2" s="131"/>
      <c r="R2" s="131"/>
      <c r="S2" s="131"/>
      <c r="T2" s="131"/>
      <c r="U2" s="132"/>
      <c r="V2" s="132"/>
      <c r="W2" s="132"/>
      <c r="X2" s="132"/>
      <c r="Y2" s="132"/>
      <c r="Z2" s="132"/>
      <c r="AA2" s="132"/>
      <c r="AB2" s="132"/>
      <c r="AC2" s="132"/>
      <c r="AD2" s="131"/>
      <c r="AE2" s="131"/>
      <c r="AF2" s="131"/>
      <c r="AG2" s="131"/>
      <c r="AH2" s="133"/>
      <c r="AI2" s="17"/>
    </row>
    <row r="3" spans="2:35" s="35" customFormat="1" ht="15" customHeight="1" thickBot="1" x14ac:dyDescent="0.25">
      <c r="B3" s="134"/>
      <c r="C3" s="135"/>
      <c r="D3" s="135"/>
      <c r="E3" s="135"/>
      <c r="F3" s="135"/>
      <c r="G3" s="135"/>
      <c r="H3" s="135"/>
      <c r="I3" s="135"/>
      <c r="J3" s="135"/>
      <c r="K3" s="135"/>
      <c r="L3" s="135"/>
      <c r="M3" s="135"/>
      <c r="N3" s="135"/>
      <c r="O3" s="135"/>
      <c r="P3" s="135"/>
      <c r="Q3" s="135"/>
      <c r="R3" s="135"/>
      <c r="S3" s="135"/>
      <c r="T3" s="135"/>
      <c r="U3" s="136"/>
      <c r="V3" s="136"/>
      <c r="W3" s="136"/>
      <c r="X3" s="136"/>
      <c r="Y3" s="136"/>
      <c r="Z3" s="136"/>
      <c r="AA3" s="136"/>
      <c r="AB3" s="136"/>
      <c r="AC3" s="136"/>
      <c r="AD3" s="135"/>
      <c r="AE3" s="135"/>
      <c r="AF3" s="135"/>
      <c r="AG3" s="135"/>
      <c r="AH3" s="137"/>
      <c r="AI3" s="36"/>
    </row>
    <row r="4" spans="2:35" ht="15.75" x14ac:dyDescent="0.25">
      <c r="B4" s="388" t="s">
        <v>82</v>
      </c>
      <c r="C4" s="389"/>
      <c r="D4" s="389"/>
      <c r="E4" s="389"/>
      <c r="F4" s="389"/>
      <c r="G4" s="390"/>
      <c r="H4" s="391">
        <f>'Start Data'!$B$7</f>
        <v>0</v>
      </c>
      <c r="I4" s="392"/>
      <c r="J4" s="392"/>
      <c r="K4" s="392"/>
      <c r="L4" s="138"/>
      <c r="M4" s="139"/>
      <c r="N4" s="139"/>
      <c r="O4" s="139"/>
      <c r="P4" s="139"/>
      <c r="Q4" s="139"/>
      <c r="R4" s="139"/>
      <c r="S4" s="139"/>
      <c r="T4" s="139"/>
      <c r="U4" s="139"/>
      <c r="V4" s="139"/>
      <c r="W4" s="139"/>
      <c r="X4" s="139"/>
      <c r="Y4" s="139"/>
      <c r="Z4" s="139"/>
      <c r="AA4" s="139"/>
      <c r="AB4" s="139"/>
      <c r="AC4" s="139"/>
      <c r="AD4" s="140"/>
      <c r="AE4" s="140"/>
      <c r="AF4" s="140"/>
      <c r="AG4" s="140"/>
      <c r="AH4" s="141"/>
    </row>
    <row r="5" spans="2:35" ht="15.75" x14ac:dyDescent="0.25">
      <c r="B5" s="393" t="s">
        <v>83</v>
      </c>
      <c r="C5" s="394"/>
      <c r="D5" s="394"/>
      <c r="E5" s="394"/>
      <c r="F5" s="394"/>
      <c r="G5" s="395"/>
      <c r="H5" s="396">
        <f>'Start Data'!$B$8</f>
        <v>0</v>
      </c>
      <c r="I5" s="397"/>
      <c r="J5" s="397"/>
      <c r="K5" s="397"/>
      <c r="L5" s="142"/>
      <c r="M5" s="129"/>
      <c r="N5" s="129"/>
      <c r="O5" s="129"/>
      <c r="P5" s="129"/>
      <c r="Q5" s="129"/>
      <c r="R5" s="129"/>
      <c r="S5" s="129"/>
      <c r="T5" s="129"/>
      <c r="U5" s="398" t="s">
        <v>85</v>
      </c>
      <c r="V5" s="399"/>
      <c r="W5" s="400">
        <f>'Start Data'!$B$4</f>
        <v>0</v>
      </c>
      <c r="X5" s="399"/>
      <c r="Y5" s="143"/>
      <c r="Z5" s="129"/>
      <c r="AA5" s="129"/>
      <c r="AB5" s="129"/>
      <c r="AC5" s="129"/>
      <c r="AD5" s="129"/>
      <c r="AE5" s="129"/>
      <c r="AF5" s="129"/>
      <c r="AG5" s="144"/>
      <c r="AH5" s="145"/>
      <c r="AI5" s="19"/>
    </row>
    <row r="6" spans="2:35" ht="15.75" x14ac:dyDescent="0.25">
      <c r="B6" s="393" t="s">
        <v>131</v>
      </c>
      <c r="C6" s="394"/>
      <c r="D6" s="394"/>
      <c r="E6" s="394"/>
      <c r="F6" s="394"/>
      <c r="G6" s="395"/>
      <c r="H6" s="401">
        <f>'Start Data'!$B$9</f>
        <v>0</v>
      </c>
      <c r="I6" s="402"/>
      <c r="J6" s="402"/>
      <c r="K6" s="403"/>
      <c r="L6" s="142"/>
      <c r="M6" s="129"/>
      <c r="N6" s="129"/>
      <c r="O6" s="129"/>
      <c r="P6" s="129"/>
      <c r="Q6" s="129"/>
      <c r="R6" s="129"/>
      <c r="S6" s="129"/>
      <c r="T6" s="129"/>
      <c r="U6" s="404" t="s">
        <v>84</v>
      </c>
      <c r="V6" s="399"/>
      <c r="W6" s="405" t="s">
        <v>90</v>
      </c>
      <c r="X6" s="406"/>
      <c r="Y6" s="146"/>
      <c r="Z6" s="147"/>
      <c r="AA6" s="148"/>
      <c r="AB6" s="148"/>
      <c r="AC6" s="148"/>
      <c r="AD6" s="149"/>
      <c r="AE6" s="150"/>
      <c r="AF6" s="151"/>
      <c r="AG6" s="144"/>
      <c r="AH6" s="145"/>
      <c r="AI6" s="19"/>
    </row>
    <row r="7" spans="2:35" ht="15.75" customHeight="1" x14ac:dyDescent="0.25">
      <c r="B7" s="393" t="s">
        <v>130</v>
      </c>
      <c r="C7" s="394"/>
      <c r="D7" s="394"/>
      <c r="E7" s="394"/>
      <c r="F7" s="394"/>
      <c r="G7" s="395"/>
      <c r="H7" s="396">
        <f>'Start Data'!$B$10</f>
        <v>0</v>
      </c>
      <c r="I7" s="397"/>
      <c r="J7" s="397"/>
      <c r="K7" s="397"/>
      <c r="L7" s="142"/>
      <c r="M7" s="152"/>
      <c r="N7" s="129"/>
      <c r="O7" s="129"/>
      <c r="P7" s="129"/>
      <c r="Q7" s="129"/>
      <c r="R7" s="153"/>
      <c r="S7" s="151"/>
      <c r="T7" s="151"/>
      <c r="U7" s="129"/>
      <c r="V7" s="154"/>
      <c r="W7" s="154"/>
      <c r="X7" s="154"/>
      <c r="Y7" s="154"/>
      <c r="Z7" s="129"/>
      <c r="AA7" s="129"/>
      <c r="AB7" s="129"/>
      <c r="AC7" s="129"/>
      <c r="AD7" s="152"/>
      <c r="AE7" s="152"/>
      <c r="AF7" s="152"/>
      <c r="AG7" s="152"/>
      <c r="AH7" s="155"/>
      <c r="AI7" s="19"/>
    </row>
    <row r="8" spans="2:35" ht="15.75" customHeight="1" x14ac:dyDescent="0.25">
      <c r="B8" s="393" t="s">
        <v>132</v>
      </c>
      <c r="C8" s="394"/>
      <c r="D8" s="394"/>
      <c r="E8" s="394"/>
      <c r="F8" s="394"/>
      <c r="G8" s="395"/>
      <c r="H8" s="396">
        <f>'Start Data'!B11</f>
        <v>0</v>
      </c>
      <c r="I8" s="397"/>
      <c r="J8" s="397"/>
      <c r="K8" s="397"/>
      <c r="L8" s="156"/>
      <c r="M8" s="142"/>
      <c r="N8" s="129"/>
      <c r="O8" s="129"/>
      <c r="P8" s="129"/>
      <c r="Q8" s="129"/>
      <c r="R8" s="129"/>
      <c r="S8" s="129"/>
      <c r="T8" s="129"/>
      <c r="U8" s="149"/>
      <c r="V8" s="149"/>
      <c r="W8" s="149"/>
      <c r="X8" s="149"/>
      <c r="Y8" s="149"/>
      <c r="Z8" s="142"/>
      <c r="AA8" s="142"/>
      <c r="AB8" s="142"/>
      <c r="AC8" s="142"/>
      <c r="AD8" s="157"/>
      <c r="AE8" s="157"/>
      <c r="AF8" s="157"/>
      <c r="AG8" s="157"/>
      <c r="AH8" s="158"/>
      <c r="AI8" s="37"/>
    </row>
    <row r="9" spans="2:35" ht="16.5" customHeight="1" thickBot="1" x14ac:dyDescent="0.3">
      <c r="B9" s="407" t="s">
        <v>137</v>
      </c>
      <c r="C9" s="408"/>
      <c r="D9" s="408"/>
      <c r="E9" s="408"/>
      <c r="F9" s="408"/>
      <c r="G9" s="409"/>
      <c r="H9" s="382">
        <f>'Start Data'!$B$12</f>
        <v>0</v>
      </c>
      <c r="I9" s="383"/>
      <c r="J9" s="383"/>
      <c r="K9" s="383"/>
      <c r="L9" s="159"/>
      <c r="M9" s="160"/>
      <c r="N9" s="161"/>
      <c r="O9" s="161"/>
      <c r="P9" s="161"/>
      <c r="Q9" s="161"/>
      <c r="R9" s="161"/>
      <c r="S9" s="161"/>
      <c r="T9" s="162"/>
      <c r="U9" s="162"/>
      <c r="V9" s="162"/>
      <c r="W9" s="162"/>
      <c r="X9" s="162"/>
      <c r="Y9" s="162"/>
      <c r="Z9" s="162"/>
      <c r="AA9" s="162"/>
      <c r="AB9" s="162"/>
      <c r="AC9" s="162"/>
      <c r="AD9" s="162"/>
      <c r="AE9" s="162"/>
      <c r="AF9" s="162"/>
      <c r="AG9" s="162"/>
      <c r="AH9" s="163"/>
      <c r="AI9" s="38"/>
    </row>
    <row r="10" spans="2:35" ht="18.75" x14ac:dyDescent="0.3">
      <c r="B10" s="376" t="str">
        <f>January!B10</f>
        <v>Before starting completing the hours, please confirm that you have read the instructions in the sheet START DATA.</v>
      </c>
      <c r="C10" s="377"/>
      <c r="D10" s="377"/>
      <c r="E10" s="377"/>
      <c r="F10" s="377"/>
      <c r="G10" s="377"/>
      <c r="H10" s="377"/>
      <c r="I10" s="377"/>
      <c r="J10" s="377"/>
      <c r="K10" s="377"/>
      <c r="L10" s="377"/>
      <c r="M10" s="377"/>
      <c r="N10" s="377"/>
      <c r="O10" s="377"/>
      <c r="P10" s="377"/>
      <c r="Q10" s="377"/>
      <c r="R10" s="377"/>
      <c r="S10" s="377"/>
      <c r="T10" s="377"/>
      <c r="U10" s="377"/>
      <c r="V10" s="377"/>
      <c r="W10" s="377"/>
      <c r="X10" s="377"/>
      <c r="Y10" s="377"/>
      <c r="Z10" s="377"/>
      <c r="AA10" s="377"/>
      <c r="AB10" s="377"/>
      <c r="AC10" s="377"/>
      <c r="AD10" s="377"/>
      <c r="AE10" s="377"/>
      <c r="AF10" s="377"/>
      <c r="AG10" s="377"/>
      <c r="AH10" s="378"/>
      <c r="AI10" s="18"/>
    </row>
    <row r="11" spans="2:35" x14ac:dyDescent="0.25">
      <c r="B11" s="164" t="s">
        <v>96</v>
      </c>
      <c r="C11" s="165"/>
      <c r="D11" s="165"/>
      <c r="E11" s="165"/>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E11" s="165"/>
      <c r="AF11" s="165"/>
      <c r="AG11" s="165"/>
      <c r="AH11" s="166"/>
      <c r="AI11" s="67"/>
    </row>
    <row r="12" spans="2:35" x14ac:dyDescent="0.25">
      <c r="B12" s="117" t="s">
        <v>33</v>
      </c>
      <c r="C12" s="124">
        <f>Jahresübersicht!B11</f>
        <v>92</v>
      </c>
      <c r="D12" s="124">
        <f>Jahresübersicht!C11</f>
        <v>93</v>
      </c>
      <c r="E12" s="124">
        <f>Jahresübersicht!D11</f>
        <v>94</v>
      </c>
      <c r="F12" s="124">
        <f>Jahresübersicht!E11</f>
        <v>95</v>
      </c>
      <c r="G12" s="124">
        <f>Jahresübersicht!F11</f>
        <v>96</v>
      </c>
      <c r="H12" s="124">
        <f>Jahresübersicht!G11</f>
        <v>97</v>
      </c>
      <c r="I12" s="124">
        <f>Jahresübersicht!H11</f>
        <v>98</v>
      </c>
      <c r="J12" s="124">
        <f>Jahresübersicht!I11</f>
        <v>99</v>
      </c>
      <c r="K12" s="124">
        <f>Jahresübersicht!J11</f>
        <v>100</v>
      </c>
      <c r="L12" s="124">
        <f>Jahresübersicht!K11</f>
        <v>101</v>
      </c>
      <c r="M12" s="124">
        <f>Jahresübersicht!L11</f>
        <v>102</v>
      </c>
      <c r="N12" s="124">
        <f>Jahresübersicht!M11</f>
        <v>103</v>
      </c>
      <c r="O12" s="124">
        <f>Jahresübersicht!N11</f>
        <v>104</v>
      </c>
      <c r="P12" s="124">
        <f>Jahresübersicht!O11</f>
        <v>105</v>
      </c>
      <c r="Q12" s="124">
        <f>Jahresübersicht!P11</f>
        <v>106</v>
      </c>
      <c r="R12" s="124">
        <f>Jahresübersicht!Q11</f>
        <v>107</v>
      </c>
      <c r="S12" s="124">
        <f>Jahresübersicht!R11</f>
        <v>108</v>
      </c>
      <c r="T12" s="124">
        <f>Jahresübersicht!S11</f>
        <v>109</v>
      </c>
      <c r="U12" s="124">
        <f>Jahresübersicht!T11</f>
        <v>110</v>
      </c>
      <c r="V12" s="124">
        <f>Jahresübersicht!U11</f>
        <v>111</v>
      </c>
      <c r="W12" s="124">
        <f>Jahresübersicht!V11</f>
        <v>112</v>
      </c>
      <c r="X12" s="124">
        <f>Jahresübersicht!W11</f>
        <v>113</v>
      </c>
      <c r="Y12" s="124">
        <f>Jahresübersicht!X11</f>
        <v>114</v>
      </c>
      <c r="Z12" s="124">
        <f>Jahresübersicht!Y11</f>
        <v>115</v>
      </c>
      <c r="AA12" s="124">
        <f>Jahresübersicht!Z11</f>
        <v>116</v>
      </c>
      <c r="AB12" s="124">
        <f>Jahresübersicht!AA11</f>
        <v>117</v>
      </c>
      <c r="AC12" s="124">
        <f>Jahresübersicht!AB11</f>
        <v>118</v>
      </c>
      <c r="AD12" s="124">
        <f>Jahresübersicht!AC11</f>
        <v>119</v>
      </c>
      <c r="AE12" s="124">
        <f>Jahresübersicht!AD11</f>
        <v>120</v>
      </c>
      <c r="AF12" s="124">
        <f>Jahresübersicht!AE11</f>
        <v>121</v>
      </c>
      <c r="AG12" s="125" t="str">
        <f>Jahresübersicht!AF11</f>
        <v/>
      </c>
      <c r="AH12" s="379" t="s">
        <v>78</v>
      </c>
      <c r="AI12" s="373" t="s">
        <v>77</v>
      </c>
    </row>
    <row r="13" spans="2:35" x14ac:dyDescent="0.25">
      <c r="B13" s="117" t="s">
        <v>35</v>
      </c>
      <c r="C13" s="126">
        <f>Jahresübersicht!B12</f>
        <v>92</v>
      </c>
      <c r="D13" s="126">
        <f>Jahresübersicht!C12</f>
        <v>93</v>
      </c>
      <c r="E13" s="126">
        <f>Jahresübersicht!D12</f>
        <v>94</v>
      </c>
      <c r="F13" s="126">
        <f>Jahresübersicht!E12</f>
        <v>95</v>
      </c>
      <c r="G13" s="126">
        <f>Jahresübersicht!F12</f>
        <v>96</v>
      </c>
      <c r="H13" s="126">
        <f>Jahresübersicht!G12</f>
        <v>97</v>
      </c>
      <c r="I13" s="126">
        <f>Jahresübersicht!H12</f>
        <v>98</v>
      </c>
      <c r="J13" s="126">
        <f>Jahresübersicht!I12</f>
        <v>99</v>
      </c>
      <c r="K13" s="126">
        <f>Jahresübersicht!J12</f>
        <v>100</v>
      </c>
      <c r="L13" s="126">
        <f>Jahresübersicht!K12</f>
        <v>101</v>
      </c>
      <c r="M13" s="126">
        <f>Jahresübersicht!L12</f>
        <v>102</v>
      </c>
      <c r="N13" s="126">
        <f>Jahresübersicht!M12</f>
        <v>103</v>
      </c>
      <c r="O13" s="126">
        <f>Jahresübersicht!N12</f>
        <v>104</v>
      </c>
      <c r="P13" s="126">
        <f>Jahresübersicht!O12</f>
        <v>105</v>
      </c>
      <c r="Q13" s="126">
        <f>Jahresübersicht!P12</f>
        <v>106</v>
      </c>
      <c r="R13" s="126">
        <f>Jahresübersicht!Q12</f>
        <v>107</v>
      </c>
      <c r="S13" s="126">
        <f>Jahresübersicht!R12</f>
        <v>108</v>
      </c>
      <c r="T13" s="126">
        <f>Jahresübersicht!S12</f>
        <v>109</v>
      </c>
      <c r="U13" s="126">
        <f>Jahresübersicht!T12</f>
        <v>110</v>
      </c>
      <c r="V13" s="126">
        <f>Jahresübersicht!U12</f>
        <v>111</v>
      </c>
      <c r="W13" s="126">
        <f>Jahresübersicht!V12</f>
        <v>112</v>
      </c>
      <c r="X13" s="126">
        <f>Jahresübersicht!W12</f>
        <v>113</v>
      </c>
      <c r="Y13" s="126">
        <f>Jahresübersicht!X12</f>
        <v>114</v>
      </c>
      <c r="Z13" s="126">
        <f>Jahresübersicht!Y12</f>
        <v>115</v>
      </c>
      <c r="AA13" s="126">
        <f>Jahresübersicht!Z12</f>
        <v>116</v>
      </c>
      <c r="AB13" s="126">
        <f>Jahresübersicht!AA12</f>
        <v>117</v>
      </c>
      <c r="AC13" s="126">
        <f>Jahresübersicht!AB12</f>
        <v>118</v>
      </c>
      <c r="AD13" s="126">
        <f>Jahresübersicht!AC12</f>
        <v>119</v>
      </c>
      <c r="AE13" s="126">
        <f>Jahresübersicht!AD12</f>
        <v>120</v>
      </c>
      <c r="AF13" s="126">
        <f>Jahresübersicht!AE12</f>
        <v>121</v>
      </c>
      <c r="AG13" s="127" t="str">
        <f>Jahresübersicht!AF12</f>
        <v/>
      </c>
      <c r="AH13" s="380"/>
      <c r="AI13" s="374"/>
    </row>
    <row r="14" spans="2:35" ht="39" x14ac:dyDescent="0.25">
      <c r="B14" s="167" t="s">
        <v>36</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381" t="s">
        <v>34</v>
      </c>
      <c r="AI14" s="375"/>
    </row>
    <row r="15" spans="2:35" x14ac:dyDescent="0.25">
      <c r="B15" s="168" t="str">
        <f>'Start Data'!A38</f>
        <v>WP 1</v>
      </c>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120">
        <f t="shared" ref="AH15:AH30" si="0">SUM(C15:AG15)</f>
        <v>0</v>
      </c>
      <c r="AI15" s="121" t="e">
        <f>SUM(C15:AG15)/'Start Data'!$B$17</f>
        <v>#DIV/0!</v>
      </c>
    </row>
    <row r="16" spans="2:35" x14ac:dyDescent="0.25">
      <c r="B16" s="168" t="str">
        <f>'Start Data'!A39</f>
        <v>WP 2</v>
      </c>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120">
        <f t="shared" si="0"/>
        <v>0</v>
      </c>
      <c r="AI16" s="121" t="e">
        <f>SUM(C16:AG16)/'Start Data'!$B$17</f>
        <v>#DIV/0!</v>
      </c>
    </row>
    <row r="17" spans="2:35" x14ac:dyDescent="0.25">
      <c r="B17" s="168" t="str">
        <f>'Start Data'!A40</f>
        <v>WP 3</v>
      </c>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120">
        <f t="shared" si="0"/>
        <v>0</v>
      </c>
      <c r="AI17" s="121" t="e">
        <f>SUM(C17:AG17)/'Start Data'!$B$17</f>
        <v>#DIV/0!</v>
      </c>
    </row>
    <row r="18" spans="2:35" x14ac:dyDescent="0.25">
      <c r="B18" s="168" t="str">
        <f>'Start Data'!A41</f>
        <v>WP 4</v>
      </c>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120">
        <f t="shared" si="0"/>
        <v>0</v>
      </c>
      <c r="AI18" s="121" t="e">
        <f>SUM(C18:AG18)/'Start Data'!$B$17</f>
        <v>#DIV/0!</v>
      </c>
    </row>
    <row r="19" spans="2:35" x14ac:dyDescent="0.25">
      <c r="B19" s="168" t="str">
        <f>'Start Data'!A42</f>
        <v>WP 5</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120">
        <f t="shared" si="0"/>
        <v>0</v>
      </c>
      <c r="AI19" s="121" t="e">
        <f>SUM(C19:AG19)/'Start Data'!$B$17</f>
        <v>#DIV/0!</v>
      </c>
    </row>
    <row r="20" spans="2:35" x14ac:dyDescent="0.25">
      <c r="B20" s="168" t="str">
        <f>'Start Data'!A43</f>
        <v>WP 6</v>
      </c>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120">
        <f t="shared" si="0"/>
        <v>0</v>
      </c>
      <c r="AI20" s="121" t="e">
        <f>SUM(C20:AG20)/'Start Data'!$B$17</f>
        <v>#DIV/0!</v>
      </c>
    </row>
    <row r="21" spans="2:35" x14ac:dyDescent="0.25">
      <c r="B21" s="168" t="str">
        <f>'Start Data'!A44</f>
        <v>WP 7</v>
      </c>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120">
        <f t="shared" si="0"/>
        <v>0</v>
      </c>
      <c r="AI21" s="121" t="e">
        <f>SUM(C21:AG21)/'Start Data'!$B$17</f>
        <v>#DIV/0!</v>
      </c>
    </row>
    <row r="22" spans="2:35" x14ac:dyDescent="0.25">
      <c r="B22" s="168" t="str">
        <f>'Start Data'!A45</f>
        <v>WP 8</v>
      </c>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120">
        <f t="shared" si="0"/>
        <v>0</v>
      </c>
      <c r="AI22" s="121" t="e">
        <f>SUM(C22:AG22)/'Start Data'!$B$17</f>
        <v>#DIV/0!</v>
      </c>
    </row>
    <row r="23" spans="2:35" x14ac:dyDescent="0.25">
      <c r="B23" s="168" t="str">
        <f>'Start Data'!A46</f>
        <v>WP 9</v>
      </c>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120">
        <f t="shared" si="0"/>
        <v>0</v>
      </c>
      <c r="AI23" s="121" t="e">
        <f>SUM(C23:AG23)/'Start Data'!$B$17</f>
        <v>#DIV/0!</v>
      </c>
    </row>
    <row r="24" spans="2:35" x14ac:dyDescent="0.25">
      <c r="B24" s="168" t="str">
        <f>'Start Data'!A47</f>
        <v>WP 10</v>
      </c>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120">
        <f t="shared" si="0"/>
        <v>0</v>
      </c>
      <c r="AI24" s="121" t="e">
        <f>SUM(C24:AG24)/'Start Data'!$B$17</f>
        <v>#DIV/0!</v>
      </c>
    </row>
    <row r="25" spans="2:35" x14ac:dyDescent="0.25">
      <c r="B25" s="168" t="str">
        <f>'Start Data'!A48</f>
        <v>WP 11</v>
      </c>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120">
        <f t="shared" si="0"/>
        <v>0</v>
      </c>
      <c r="AI25" s="121" t="e">
        <f>SUM(C25:AG25)/'Start Data'!$B$17</f>
        <v>#DIV/0!</v>
      </c>
    </row>
    <row r="26" spans="2:35" x14ac:dyDescent="0.25">
      <c r="B26" s="168" t="str">
        <f>'Start Data'!A49</f>
        <v>WP 12</v>
      </c>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120">
        <f t="shared" si="0"/>
        <v>0</v>
      </c>
      <c r="AI26" s="121" t="e">
        <f>SUM(C26:AG26)/'Start Data'!$B$17</f>
        <v>#DIV/0!</v>
      </c>
    </row>
    <row r="27" spans="2:35" x14ac:dyDescent="0.25">
      <c r="B27" s="168" t="str">
        <f>'Start Data'!A50</f>
        <v>WP 13</v>
      </c>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120">
        <f t="shared" si="0"/>
        <v>0</v>
      </c>
      <c r="AI27" s="121" t="e">
        <f>SUM(C27:AG27)/'Start Data'!$B$17</f>
        <v>#DIV/0!</v>
      </c>
    </row>
    <row r="28" spans="2:35" x14ac:dyDescent="0.25">
      <c r="B28" s="168" t="str">
        <f>'Start Data'!A51</f>
        <v>WP 14</v>
      </c>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120">
        <f t="shared" si="0"/>
        <v>0</v>
      </c>
      <c r="AI28" s="121" t="e">
        <f>SUM(C28:AG28)/'Start Data'!$B$17</f>
        <v>#DIV/0!</v>
      </c>
    </row>
    <row r="29" spans="2:35" x14ac:dyDescent="0.25">
      <c r="B29" s="168" t="str">
        <f>'Start Data'!A52</f>
        <v>WP 15</v>
      </c>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120">
        <f t="shared" si="0"/>
        <v>0</v>
      </c>
      <c r="AI29" s="121" t="e">
        <f>SUM(C29:AG29)/'Start Data'!$B$17</f>
        <v>#DIV/0!</v>
      </c>
    </row>
    <row r="30" spans="2:35" x14ac:dyDescent="0.25">
      <c r="B30" s="122" t="s">
        <v>37</v>
      </c>
      <c r="C30" s="123">
        <f>SUM(C15:C29)</f>
        <v>0</v>
      </c>
      <c r="D30" s="123">
        <f t="shared" ref="D30:AG30" si="1">SUM(D15:D29)</f>
        <v>0</v>
      </c>
      <c r="E30" s="123">
        <f t="shared" si="1"/>
        <v>0</v>
      </c>
      <c r="F30" s="123">
        <f t="shared" si="1"/>
        <v>0</v>
      </c>
      <c r="G30" s="123">
        <f t="shared" si="1"/>
        <v>0</v>
      </c>
      <c r="H30" s="123">
        <f t="shared" si="1"/>
        <v>0</v>
      </c>
      <c r="I30" s="123">
        <f t="shared" si="1"/>
        <v>0</v>
      </c>
      <c r="J30" s="123">
        <f t="shared" si="1"/>
        <v>0</v>
      </c>
      <c r="K30" s="123">
        <f t="shared" si="1"/>
        <v>0</v>
      </c>
      <c r="L30" s="123">
        <f t="shared" si="1"/>
        <v>0</v>
      </c>
      <c r="M30" s="123">
        <f t="shared" si="1"/>
        <v>0</v>
      </c>
      <c r="N30" s="123">
        <f t="shared" si="1"/>
        <v>0</v>
      </c>
      <c r="O30" s="123">
        <f t="shared" si="1"/>
        <v>0</v>
      </c>
      <c r="P30" s="123">
        <f t="shared" si="1"/>
        <v>0</v>
      </c>
      <c r="Q30" s="123">
        <f t="shared" si="1"/>
        <v>0</v>
      </c>
      <c r="R30" s="123">
        <f t="shared" si="1"/>
        <v>0</v>
      </c>
      <c r="S30" s="123">
        <f t="shared" si="1"/>
        <v>0</v>
      </c>
      <c r="T30" s="123">
        <f t="shared" si="1"/>
        <v>0</v>
      </c>
      <c r="U30" s="123">
        <f t="shared" si="1"/>
        <v>0</v>
      </c>
      <c r="V30" s="123">
        <f t="shared" si="1"/>
        <v>0</v>
      </c>
      <c r="W30" s="123">
        <f t="shared" si="1"/>
        <v>0</v>
      </c>
      <c r="X30" s="123">
        <f t="shared" si="1"/>
        <v>0</v>
      </c>
      <c r="Y30" s="123">
        <f t="shared" si="1"/>
        <v>0</v>
      </c>
      <c r="Z30" s="123">
        <f t="shared" si="1"/>
        <v>0</v>
      </c>
      <c r="AA30" s="123">
        <f t="shared" si="1"/>
        <v>0</v>
      </c>
      <c r="AB30" s="123">
        <f t="shared" si="1"/>
        <v>0</v>
      </c>
      <c r="AC30" s="123">
        <f t="shared" si="1"/>
        <v>0</v>
      </c>
      <c r="AD30" s="123">
        <f t="shared" si="1"/>
        <v>0</v>
      </c>
      <c r="AE30" s="123">
        <f t="shared" si="1"/>
        <v>0</v>
      </c>
      <c r="AF30" s="123">
        <f t="shared" si="1"/>
        <v>0</v>
      </c>
      <c r="AG30" s="123">
        <f t="shared" si="1"/>
        <v>0</v>
      </c>
      <c r="AH30" s="120">
        <f t="shared" si="0"/>
        <v>0</v>
      </c>
      <c r="AI30" s="121" t="e">
        <f>SUM(C30:AG30)/'Start Data'!$B$17</f>
        <v>#DIV/0!</v>
      </c>
    </row>
    <row r="31" spans="2:35" x14ac:dyDescent="0.25">
      <c r="B31" s="4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48"/>
      <c r="AI31" s="18"/>
    </row>
    <row r="32" spans="2:35" x14ac:dyDescent="0.25">
      <c r="B32" s="322" t="s">
        <v>38</v>
      </c>
      <c r="C32" s="323"/>
      <c r="D32" s="323"/>
      <c r="E32" s="323"/>
      <c r="F32" s="323"/>
      <c r="G32" s="323"/>
      <c r="H32" s="323"/>
      <c r="I32" s="323"/>
      <c r="J32" s="323"/>
      <c r="K32" s="323"/>
      <c r="L32" s="323"/>
      <c r="M32" s="323"/>
      <c r="N32" s="323"/>
      <c r="O32" s="323"/>
      <c r="P32" s="323"/>
      <c r="Q32" s="323"/>
      <c r="R32" s="323"/>
      <c r="S32" s="323"/>
      <c r="T32" s="323"/>
      <c r="U32" s="323"/>
      <c r="V32" s="323"/>
      <c r="W32" s="323"/>
      <c r="X32" s="323"/>
      <c r="Y32" s="323"/>
      <c r="Z32" s="323"/>
      <c r="AA32" s="323"/>
      <c r="AB32" s="323"/>
      <c r="AC32" s="323"/>
      <c r="AD32" s="323"/>
      <c r="AE32" s="323"/>
      <c r="AF32" s="323"/>
      <c r="AG32" s="323"/>
      <c r="AH32" s="324"/>
      <c r="AI32" s="18"/>
    </row>
    <row r="33" spans="2:35" x14ac:dyDescent="0.25">
      <c r="B33" s="325"/>
      <c r="C33" s="326"/>
      <c r="D33" s="326"/>
      <c r="E33" s="326"/>
      <c r="F33" s="326"/>
      <c r="G33" s="326"/>
      <c r="H33" s="326"/>
      <c r="I33" s="326"/>
      <c r="J33" s="326"/>
      <c r="K33" s="326"/>
      <c r="L33" s="326"/>
      <c r="M33" s="326"/>
      <c r="N33" s="326"/>
      <c r="O33" s="326"/>
      <c r="P33" s="326"/>
      <c r="Q33" s="326"/>
      <c r="R33" s="326"/>
      <c r="S33" s="326"/>
      <c r="T33" s="326"/>
      <c r="U33" s="326"/>
      <c r="V33" s="326"/>
      <c r="W33" s="326"/>
      <c r="X33" s="326"/>
      <c r="Y33" s="326"/>
      <c r="Z33" s="326"/>
      <c r="AA33" s="326"/>
      <c r="AB33" s="326"/>
      <c r="AC33" s="326"/>
      <c r="AD33" s="326"/>
      <c r="AE33" s="326"/>
      <c r="AF33" s="326"/>
      <c r="AG33" s="326"/>
      <c r="AH33" s="327"/>
      <c r="AI33" s="18"/>
    </row>
    <row r="34" spans="2:35" x14ac:dyDescent="0.25">
      <c r="B34" s="328"/>
      <c r="C34" s="329"/>
      <c r="D34" s="329"/>
      <c r="E34" s="329"/>
      <c r="F34" s="329"/>
      <c r="G34" s="329"/>
      <c r="H34" s="329"/>
      <c r="I34" s="329"/>
      <c r="J34" s="329"/>
      <c r="K34" s="329"/>
      <c r="L34" s="329"/>
      <c r="M34" s="329"/>
      <c r="N34" s="329"/>
      <c r="O34" s="329"/>
      <c r="P34" s="329"/>
      <c r="Q34" s="329"/>
      <c r="R34" s="329"/>
      <c r="S34" s="329"/>
      <c r="T34" s="329"/>
      <c r="U34" s="329"/>
      <c r="V34" s="329"/>
      <c r="W34" s="329"/>
      <c r="X34" s="329"/>
      <c r="Y34" s="329"/>
      <c r="Z34" s="329"/>
      <c r="AA34" s="329"/>
      <c r="AB34" s="329"/>
      <c r="AC34" s="329"/>
      <c r="AD34" s="329"/>
      <c r="AE34" s="329"/>
      <c r="AF34" s="329"/>
      <c r="AG34" s="329"/>
      <c r="AH34" s="330"/>
      <c r="AI34" s="18"/>
    </row>
    <row r="35" spans="2:35" x14ac:dyDescent="0.25">
      <c r="B35" s="169"/>
      <c r="C35" s="170"/>
      <c r="D35" s="170"/>
      <c r="E35" s="170"/>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1"/>
      <c r="AI35" s="18"/>
    </row>
    <row r="36" spans="2:35" x14ac:dyDescent="0.25">
      <c r="B36" s="384" t="s">
        <v>129</v>
      </c>
      <c r="C36" s="385"/>
      <c r="D36" s="385"/>
      <c r="E36" s="385"/>
      <c r="F36" s="385"/>
      <c r="G36" s="385"/>
      <c r="H36" s="385"/>
      <c r="I36" s="385"/>
      <c r="J36" s="385"/>
      <c r="K36" s="385"/>
      <c r="L36" s="385"/>
      <c r="M36" s="385"/>
      <c r="N36" s="385"/>
      <c r="O36" s="385"/>
      <c r="P36" s="385"/>
      <c r="Q36" s="385"/>
      <c r="R36" s="385"/>
      <c r="S36" s="385"/>
      <c r="T36" s="385"/>
      <c r="U36" s="385"/>
      <c r="V36" s="385"/>
      <c r="W36" s="385"/>
      <c r="X36" s="385"/>
      <c r="Y36" s="385"/>
      <c r="Z36" s="385"/>
      <c r="AA36" s="385"/>
      <c r="AB36" s="385"/>
      <c r="AC36" s="385"/>
      <c r="AD36" s="385"/>
      <c r="AE36" s="385"/>
      <c r="AF36" s="385"/>
      <c r="AG36" s="385"/>
      <c r="AH36" s="386"/>
      <c r="AI36" s="18"/>
    </row>
    <row r="37" spans="2:35" x14ac:dyDescent="0.25">
      <c r="B37" s="387"/>
      <c r="C37" s="385"/>
      <c r="D37" s="385"/>
      <c r="E37" s="385"/>
      <c r="F37" s="385"/>
      <c r="G37" s="385"/>
      <c r="H37" s="385"/>
      <c r="I37" s="385"/>
      <c r="J37" s="385"/>
      <c r="K37" s="385"/>
      <c r="L37" s="385"/>
      <c r="M37" s="385"/>
      <c r="N37" s="385"/>
      <c r="O37" s="385"/>
      <c r="P37" s="385"/>
      <c r="Q37" s="385"/>
      <c r="R37" s="385"/>
      <c r="S37" s="385"/>
      <c r="T37" s="385"/>
      <c r="U37" s="385"/>
      <c r="V37" s="385"/>
      <c r="W37" s="385"/>
      <c r="X37" s="385"/>
      <c r="Y37" s="385"/>
      <c r="Z37" s="385"/>
      <c r="AA37" s="385"/>
      <c r="AB37" s="385"/>
      <c r="AC37" s="385"/>
      <c r="AD37" s="385"/>
      <c r="AE37" s="385"/>
      <c r="AF37" s="385"/>
      <c r="AG37" s="385"/>
      <c r="AH37" s="386"/>
      <c r="AI37" s="18"/>
    </row>
    <row r="38" spans="2:35" x14ac:dyDescent="0.25">
      <c r="B38" s="49" t="s">
        <v>80</v>
      </c>
      <c r="C38" s="50"/>
      <c r="D38" s="50"/>
      <c r="E38" s="50"/>
      <c r="F38" s="50"/>
      <c r="G38" s="50"/>
      <c r="H38" s="50"/>
      <c r="I38" s="50"/>
      <c r="J38" s="50"/>
      <c r="K38" s="50"/>
      <c r="L38" s="50"/>
      <c r="M38" s="50"/>
      <c r="N38" s="50"/>
      <c r="O38" s="50"/>
      <c r="P38" s="50"/>
      <c r="Q38" s="51"/>
      <c r="R38" s="52"/>
      <c r="S38" s="53" t="s">
        <v>81</v>
      </c>
      <c r="T38" s="50"/>
      <c r="U38" s="50"/>
      <c r="V38" s="50"/>
      <c r="W38" s="50"/>
      <c r="X38" s="50"/>
      <c r="Y38" s="50"/>
      <c r="Z38" s="50"/>
      <c r="AA38" s="50"/>
      <c r="AB38" s="50"/>
      <c r="AC38" s="50"/>
      <c r="AD38" s="50"/>
      <c r="AE38" s="50"/>
      <c r="AF38" s="50"/>
      <c r="AG38" s="50"/>
      <c r="AH38" s="54"/>
      <c r="AI38" s="18"/>
    </row>
    <row r="39" spans="2:35" x14ac:dyDescent="0.25">
      <c r="B39" s="55"/>
      <c r="C39" s="56"/>
      <c r="D39" s="56"/>
      <c r="E39" s="56"/>
      <c r="F39" s="56"/>
      <c r="G39" s="56"/>
      <c r="H39" s="56"/>
      <c r="I39" s="56"/>
      <c r="J39" s="56"/>
      <c r="K39" s="56"/>
      <c r="L39" s="56"/>
      <c r="M39" s="56"/>
      <c r="N39" s="56"/>
      <c r="O39" s="56"/>
      <c r="P39" s="56"/>
      <c r="Q39" s="57"/>
      <c r="R39" s="52"/>
      <c r="S39" s="58"/>
      <c r="T39" s="56"/>
      <c r="U39" s="56"/>
      <c r="V39" s="56"/>
      <c r="W39" s="56"/>
      <c r="X39" s="56"/>
      <c r="Y39" s="56"/>
      <c r="Z39" s="56"/>
      <c r="AA39" s="56"/>
      <c r="AB39" s="56"/>
      <c r="AC39" s="56"/>
      <c r="AD39" s="56"/>
      <c r="AE39" s="56"/>
      <c r="AF39" s="56"/>
      <c r="AG39" s="56"/>
      <c r="AH39" s="59"/>
      <c r="AI39" s="18"/>
    </row>
    <row r="40" spans="2:35" x14ac:dyDescent="0.25">
      <c r="B40" s="55" t="s">
        <v>79</v>
      </c>
      <c r="C40" s="56"/>
      <c r="D40" s="56"/>
      <c r="E40" s="56"/>
      <c r="F40" s="56"/>
      <c r="G40" s="56"/>
      <c r="H40" s="56"/>
      <c r="I40" s="56"/>
      <c r="J40" s="56"/>
      <c r="K40" s="56"/>
      <c r="L40" s="56"/>
      <c r="M40" s="56"/>
      <c r="N40" s="56"/>
      <c r="O40" s="56"/>
      <c r="P40" s="56"/>
      <c r="Q40" s="57"/>
      <c r="R40" s="60"/>
      <c r="S40" s="58" t="s">
        <v>79</v>
      </c>
      <c r="T40" s="56"/>
      <c r="U40" s="56"/>
      <c r="V40" s="56"/>
      <c r="W40" s="56"/>
      <c r="X40" s="56"/>
      <c r="Y40" s="56"/>
      <c r="Z40" s="56"/>
      <c r="AA40" s="56"/>
      <c r="AB40" s="56"/>
      <c r="AC40" s="56"/>
      <c r="AD40" s="56"/>
      <c r="AE40" s="56"/>
      <c r="AF40" s="56"/>
      <c r="AG40" s="56"/>
      <c r="AH40" s="59"/>
    </row>
    <row r="41" spans="2:35" ht="15.75" thickBot="1" x14ac:dyDescent="0.3">
      <c r="B41" s="61"/>
      <c r="C41" s="62"/>
      <c r="D41" s="62"/>
      <c r="E41" s="62"/>
      <c r="F41" s="62"/>
      <c r="G41" s="62"/>
      <c r="H41" s="293">
        <f>'Start Data'!B10</f>
        <v>0</v>
      </c>
      <c r="I41" s="62"/>
      <c r="J41" s="62"/>
      <c r="K41" s="62"/>
      <c r="L41" s="62"/>
      <c r="M41" s="62"/>
      <c r="N41" s="62"/>
      <c r="O41" s="62"/>
      <c r="P41" s="62"/>
      <c r="Q41" s="63"/>
      <c r="R41" s="64"/>
      <c r="S41" s="65"/>
      <c r="T41" s="62"/>
      <c r="U41" s="62"/>
      <c r="V41" s="62"/>
      <c r="W41" s="62"/>
      <c r="X41" s="62"/>
      <c r="Y41" s="62"/>
      <c r="Z41" s="293">
        <f>'Start Data'!B12</f>
        <v>0</v>
      </c>
      <c r="AA41" s="62"/>
      <c r="AB41" s="62"/>
      <c r="AC41" s="62"/>
      <c r="AD41" s="62"/>
      <c r="AE41" s="62"/>
      <c r="AF41" s="62"/>
      <c r="AG41" s="62"/>
      <c r="AH41" s="66"/>
    </row>
  </sheetData>
  <mergeCells count="21">
    <mergeCell ref="B36:AH37"/>
    <mergeCell ref="B4:G4"/>
    <mergeCell ref="H4:K4"/>
    <mergeCell ref="B5:G5"/>
    <mergeCell ref="H5:K5"/>
    <mergeCell ref="U5:V5"/>
    <mergeCell ref="W5:X5"/>
    <mergeCell ref="B6:G6"/>
    <mergeCell ref="H6:K6"/>
    <mergeCell ref="U6:V6"/>
    <mergeCell ref="W6:X6"/>
    <mergeCell ref="B7:G7"/>
    <mergeCell ref="H7:K7"/>
    <mergeCell ref="B8:G8"/>
    <mergeCell ref="AI12:AI14"/>
    <mergeCell ref="B10:AH10"/>
    <mergeCell ref="B32:AH34"/>
    <mergeCell ref="AH12:AH14"/>
    <mergeCell ref="H8:K8"/>
    <mergeCell ref="B9:G9"/>
    <mergeCell ref="H9:K9"/>
  </mergeCells>
  <conditionalFormatting sqref="C12:AF13">
    <cfRule type="expression" dxfId="215" priority="18">
      <formula>WEEKDAY(C12,2)&gt;5</formula>
    </cfRule>
  </conditionalFormatting>
  <conditionalFormatting sqref="C15:AG29">
    <cfRule type="cellIs" dxfId="214" priority="55" operator="greaterThan">
      <formula>10</formula>
    </cfRule>
  </conditionalFormatting>
  <pageMargins left="0.7" right="0.7" top="0.78740157499999996" bottom="0.78740157499999996" header="0.3" footer="0.3"/>
  <pageSetup paperSize="9" scale="72"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CA3960DF-0D9A-45A3-8568-6D9F338EB697}">
            <xm:f>VLOOKUP(C12,Feiertage!$B$25:$B$31,1,0)</xm:f>
            <x14:dxf>
              <fill>
                <patternFill patternType="solid">
                  <fgColor theme="8" tint="0.79998168889431442"/>
                  <bgColor theme="8" tint="0.79998168889431442"/>
                </patternFill>
              </fill>
            </x14:dxf>
          </x14:cfRule>
          <x14:cfRule type="expression" priority="2" id="{50B4BE03-8D62-402F-8539-E4408D82C161}">
            <xm:f>IF('Start Data'!$B$3=Feiertage!$Q$2,VLOOKUP(C12,Feiertage!$Q$3:$Q$21,1,0),0)</xm:f>
            <x14:dxf>
              <fill>
                <patternFill patternType="solid">
                  <fgColor theme="8" tint="0.79998168889431442"/>
                  <bgColor theme="8" tint="0.79998168889431442"/>
                </patternFill>
              </fill>
            </x14:dxf>
          </x14:cfRule>
          <x14:cfRule type="expression" priority="3" id="{C16D23CB-2C93-410F-AC7B-1FD86A220831}">
            <xm:f>IF('Start Data'!$B$3=Feiertage!$P$2,VLOOKUP(C12,Feiertage!$P$3:$P$21,1,0),0)</xm:f>
            <x14:dxf>
              <fill>
                <patternFill patternType="solid">
                  <fgColor theme="8" tint="0.79998168889431442"/>
                  <bgColor theme="8" tint="0.79998168889431442"/>
                </patternFill>
              </fill>
            </x14:dxf>
          </x14:cfRule>
          <x14:cfRule type="expression" priority="4" id="{94795241-2CE5-49B5-B35B-D14CD9082532}">
            <xm:f>IF('Start Data'!$B$3=Feiertage!$O$2,VLOOKUP(C12,Feiertage!$O$3:$O$21,1,0),0)</xm:f>
            <x14:dxf>
              <fill>
                <patternFill patternType="solid">
                  <fgColor theme="8" tint="0.79998168889431442"/>
                  <bgColor theme="8" tint="0.79998168889431442"/>
                </patternFill>
              </fill>
            </x14:dxf>
          </x14:cfRule>
          <x14:cfRule type="expression" priority="5" id="{36A945D2-1D5C-4CC4-9743-8B859DB5C50A}">
            <xm:f>IF('Start Data'!$B$3=Feiertage!$N$2,VLOOKUP(C12,Feiertage!$N$3:$N$21,1,0),0)</xm:f>
            <x14:dxf>
              <fill>
                <patternFill patternType="solid">
                  <fgColor theme="8" tint="0.79998168889431442"/>
                  <bgColor theme="8" tint="0.79998168889431442"/>
                </patternFill>
              </fill>
            </x14:dxf>
          </x14:cfRule>
          <x14:cfRule type="expression" priority="6" id="{6E3DF852-B7DC-46CE-91F2-84C471A8B95F}">
            <xm:f>IF('Start Data'!$B$3=Feiertage!$M$2,VLOOKUP(C12,Feiertage!$M$3:$M$21,1,0),0)</xm:f>
            <x14:dxf>
              <fill>
                <patternFill patternType="solid">
                  <fgColor theme="8" tint="0.79998168889431442"/>
                  <bgColor theme="8" tint="0.79998168889431442"/>
                </patternFill>
              </fill>
            </x14:dxf>
          </x14:cfRule>
          <x14:cfRule type="expression" priority="7" id="{452D54C0-BB01-43CF-AF06-2632C409F22D}">
            <xm:f>IF('Start Data'!$B$3=Feiertage!$L$2,VLOOKUP(C12,Feiertage!$L$3:$L$21,1,0),0)</xm:f>
            <x14:dxf>
              <fill>
                <patternFill patternType="solid">
                  <fgColor theme="8" tint="0.79998168889431442"/>
                  <bgColor theme="8" tint="0.79998168889431442"/>
                </patternFill>
              </fill>
            </x14:dxf>
          </x14:cfRule>
          <x14:cfRule type="expression" priority="8" id="{1C1B7235-414F-4037-9CD6-402CD580BCD6}">
            <xm:f>IF('Start Data'!$B$3=Feiertage!$K$2,VLOOKUP(C12,Feiertage!$K$3:$K$21,1,0),0)</xm:f>
            <x14:dxf>
              <fill>
                <patternFill patternType="solid">
                  <fgColor theme="8" tint="0.79998168889431442"/>
                  <bgColor theme="8" tint="0.79998168889431442"/>
                </patternFill>
              </fill>
            </x14:dxf>
          </x14:cfRule>
          <x14:cfRule type="expression" priority="9" id="{3EE3A818-40A5-4AEC-A31E-0583C974E32D}">
            <xm:f>IF('Start Data'!$B$3=Feiertage!$J$2,VLOOKUP(C12,Feiertage!$J$3:$J$21,1,0),0)</xm:f>
            <x14:dxf>
              <fill>
                <patternFill patternType="solid">
                  <fgColor theme="8" tint="0.79998168889431442"/>
                  <bgColor theme="8" tint="0.79998168889431442"/>
                </patternFill>
              </fill>
            </x14:dxf>
          </x14:cfRule>
          <x14:cfRule type="expression" priority="10" id="{F8965F39-271E-4A61-AADC-2E44DF5D3B43}">
            <xm:f>IF('Start Data'!$B$3=Feiertage!$I$2,VLOOKUP(C12,Feiertage!$I$3:$I$21,1,0),0)</xm:f>
            <x14:dxf>
              <fill>
                <patternFill patternType="solid">
                  <fgColor theme="8" tint="0.79998168889431442"/>
                  <bgColor theme="8" tint="0.79998168889431442"/>
                </patternFill>
              </fill>
            </x14:dxf>
          </x14:cfRule>
          <x14:cfRule type="expression" priority="11" id="{A19E2A89-9776-4329-91AF-F1FDA84E5785}">
            <xm:f>IF('Start Data'!$B$3=Feiertage!$H$2,VLOOKUP(C12,Feiertage!$H$3:$H$21,1,0),0)</xm:f>
            <x14:dxf>
              <fill>
                <patternFill patternType="solid">
                  <fgColor theme="8" tint="0.79998168889431442"/>
                  <bgColor theme="8" tint="0.79998168889431442"/>
                </patternFill>
              </fill>
            </x14:dxf>
          </x14:cfRule>
          <x14:cfRule type="expression" priority="12" id="{FB3A0647-FFB8-4513-8C4D-CBF460CC5C5F}">
            <xm:f>IF('Start Data'!$B$3=Feiertage!$G$2,VLOOKUP(C12,Feiertage!$G$3:$G$21,1,0),0)</xm:f>
            <x14:dxf>
              <fill>
                <patternFill patternType="solid">
                  <fgColor theme="8" tint="0.79998168889431442"/>
                  <bgColor theme="8" tint="0.79998168889431442"/>
                </patternFill>
              </fill>
            </x14:dxf>
          </x14:cfRule>
          <x14:cfRule type="expression" priority="13" id="{8194DDBC-61D1-45B3-B9F8-77402076D32F}">
            <xm:f>IF('Start Data'!$B$3=Feiertage!$F$2,VLOOKUP(C12,Feiertage!$F$3:$F$21,1,0),0)</xm:f>
            <x14:dxf>
              <fill>
                <patternFill patternType="solid">
                  <fgColor theme="8" tint="0.79998168889431442"/>
                  <bgColor theme="8" tint="0.79998168889431442"/>
                </patternFill>
              </fill>
            </x14:dxf>
          </x14:cfRule>
          <x14:cfRule type="expression" priority="14" id="{7898DF83-4AB7-4B2F-AD19-4FD6C1D6F713}">
            <xm:f>IF('Start Data'!$B$3=Feiertage!$E$2,VLOOKUP(C12,Feiertage!$E$3:$E$21,1,0),0)</xm:f>
            <x14:dxf>
              <fill>
                <patternFill patternType="solid">
                  <fgColor theme="8" tint="0.79998168889431442"/>
                  <bgColor theme="8" tint="0.79998168889431442"/>
                </patternFill>
              </fill>
            </x14:dxf>
          </x14:cfRule>
          <x14:cfRule type="expression" priority="15" id="{9072D678-9070-482A-B2D6-3C129D70EB0D}">
            <xm:f>IF('Start Data'!$B$3=Feiertage!$D$2,VLOOKUP(C12,Feiertage!$D$3:$D$21,1,0),0)</xm:f>
            <x14:dxf>
              <fill>
                <patternFill patternType="solid">
                  <fgColor theme="8" tint="0.79998168889431442"/>
                  <bgColor theme="8" tint="0.79998168889431442"/>
                </patternFill>
              </fill>
            </x14:dxf>
          </x14:cfRule>
          <x14:cfRule type="expression" priority="16" id="{2C19485F-034B-4E83-960B-0C01D3A548BC}">
            <xm:f>IF('Start Data'!$B$3=Feiertage!$B$2,VLOOKUP(C12,Feiertage!$B$3:$B$21,1,0),0)</xm:f>
            <x14:dxf>
              <fill>
                <patternFill patternType="solid">
                  <fgColor theme="8" tint="0.79998168889431442"/>
                  <bgColor theme="8" tint="0.79998168889431442"/>
                </patternFill>
              </fill>
            </x14:dxf>
          </x14:cfRule>
          <x14:cfRule type="expression" priority="17" id="{149CE799-1522-4E46-A651-C35385234DDE}">
            <xm:f>IF('Start Data'!$B$3=Feiertage!$C$2,VLOOKUP(C12,Feiertage!$C$3:$C$21,1,0),0)</xm:f>
            <x14:dxf>
              <fill>
                <patternFill patternType="solid">
                  <fgColor theme="8" tint="0.79998168889431442"/>
                  <bgColor theme="8" tint="0.79998168889431442"/>
                </patternFill>
              </fill>
            </x14:dxf>
          </x14:cfRule>
          <xm:sqref>C12:AF13</xm:sqref>
        </x14:conditionalFormatting>
        <x14:conditionalFormatting xmlns:xm="http://schemas.microsoft.com/office/excel/2006/main">
          <x14:cfRule type="expression" priority="56" id="{52BBB59D-96E8-45B0-B136-58F21C28287F}">
            <xm:f>AND($C$13&gt;='Start Data'!$D38,$C$13&lt;='Start Data'!$E38,'Start Data'!$F38="x")</xm:f>
            <x14:dxf>
              <fill>
                <patternFill patternType="solid">
                  <fgColor indexed="26"/>
                  <bgColor indexed="26"/>
                </patternFill>
              </fill>
            </x14:dxf>
          </x14:cfRule>
          <xm:sqref>C15:AG29</xm:sqref>
        </x14:conditionalFormatting>
        <x14:conditionalFormatting xmlns:xm="http://schemas.microsoft.com/office/excel/2006/main">
          <x14:cfRule type="expression" priority="37" id="{1AC63FFD-A97E-4159-9703-190763BDF260}">
            <xm:f>VLOOKUP(February!AG12,Feiertage!$B$25:$B$31,1,0)</xm:f>
            <x14:dxf>
              <fill>
                <patternFill patternType="solid">
                  <fgColor theme="8" tint="0.79998168889431442"/>
                  <bgColor theme="8" tint="0.79998168889431442"/>
                </patternFill>
              </fill>
            </x14:dxf>
          </x14:cfRule>
          <x14:cfRule type="expression" priority="38" id="{893CC347-FE45-4122-A04E-957D5086A112}">
            <xm:f>IF('Start Data'!$B$3=Feiertage!$Q$2,VLOOKUP(February!AG12,Feiertage!$Q$3:$Q$21,1,0),0)</xm:f>
            <x14:dxf>
              <fill>
                <patternFill patternType="solid">
                  <fgColor theme="8" tint="0.79998168889431442"/>
                  <bgColor theme="8" tint="0.79998168889431442"/>
                </patternFill>
              </fill>
            </x14:dxf>
          </x14:cfRule>
          <x14:cfRule type="expression" priority="39" id="{228D4AA4-38F4-4944-9906-4155A8CB40C8}">
            <xm:f>IF('Start Data'!$B$3=Feiertage!$P$2,VLOOKUP(February!AG12,Feiertage!$P$3:$P$21,1,0),0)</xm:f>
            <x14:dxf>
              <fill>
                <patternFill patternType="solid">
                  <fgColor theme="8" tint="0.79998168889431442"/>
                  <bgColor theme="8" tint="0.79998168889431442"/>
                </patternFill>
              </fill>
            </x14:dxf>
          </x14:cfRule>
          <x14:cfRule type="expression" priority="40" id="{5B3DB32D-F482-44A1-9388-24F8DA43BC7E}">
            <xm:f>IF('Start Data'!$B$3=Feiertage!$O$2,VLOOKUP(February!AG12,Feiertage!$O$3:$O$21,1,0),0)</xm:f>
            <x14:dxf>
              <fill>
                <patternFill patternType="solid">
                  <fgColor theme="8" tint="0.79998168889431442"/>
                  <bgColor theme="8" tint="0.79998168889431442"/>
                </patternFill>
              </fill>
            </x14:dxf>
          </x14:cfRule>
          <x14:cfRule type="expression" priority="41" id="{02EEA331-BBA6-48FA-AF3A-88ED11ED6FCC}">
            <xm:f>IF('Start Data'!$B$3=Feiertage!$N$2,VLOOKUP(February!AG12,Feiertage!$N$3:$N$21,1,0),0)</xm:f>
            <x14:dxf>
              <fill>
                <patternFill patternType="solid">
                  <fgColor theme="8" tint="0.79998168889431442"/>
                  <bgColor theme="8" tint="0.79998168889431442"/>
                </patternFill>
              </fill>
            </x14:dxf>
          </x14:cfRule>
          <x14:cfRule type="expression" priority="42" id="{F9D3C966-447E-4DD1-A6C1-830461685860}">
            <xm:f>IF('Start Data'!$B$3=Feiertage!$M$2,VLOOKUP(February!AG12,Feiertage!$M$3:$M$21,1,0),0)</xm:f>
            <x14:dxf>
              <fill>
                <patternFill patternType="solid">
                  <fgColor theme="8" tint="0.79998168889431442"/>
                  <bgColor theme="8" tint="0.79998168889431442"/>
                </patternFill>
              </fill>
            </x14:dxf>
          </x14:cfRule>
          <x14:cfRule type="expression" priority="43" id="{527104B1-DC16-4719-96AD-C4619F2AB280}">
            <xm:f>IF('Start Data'!$B$3=Feiertage!$L$2,VLOOKUP(February!AG12,Feiertage!$L$3:$L$21,1,0),0)</xm:f>
            <x14:dxf>
              <fill>
                <patternFill patternType="solid">
                  <fgColor theme="8" tint="0.79998168889431442"/>
                  <bgColor theme="8" tint="0.79998168889431442"/>
                </patternFill>
              </fill>
            </x14:dxf>
          </x14:cfRule>
          <x14:cfRule type="expression" priority="44" id="{03B972D3-FB30-47E6-9610-728136ED85C9}">
            <xm:f>IF('Start Data'!$B$3=Feiertage!$K$2,VLOOKUP(February!AG12,Feiertage!$K$3:$K$21,1,0),0)</xm:f>
            <x14:dxf>
              <fill>
                <patternFill patternType="solid">
                  <fgColor theme="8" tint="0.79998168889431442"/>
                  <bgColor theme="8" tint="0.79998168889431442"/>
                </patternFill>
              </fill>
            </x14:dxf>
          </x14:cfRule>
          <x14:cfRule type="expression" priority="45" id="{A719AA0E-8A2F-40E6-AC5E-531B1D312FD1}">
            <xm:f>IF('Start Data'!$B$3=Feiertage!$J$2,VLOOKUP(February!AG12,Feiertage!$J$3:$J$21,1,0),0)</xm:f>
            <x14:dxf>
              <fill>
                <patternFill patternType="solid">
                  <fgColor theme="8" tint="0.79998168889431442"/>
                  <bgColor theme="8" tint="0.79998168889431442"/>
                </patternFill>
              </fill>
            </x14:dxf>
          </x14:cfRule>
          <x14:cfRule type="expression" priority="46" id="{4A72D15D-B1E1-4C01-A22B-AA54267F2110}">
            <xm:f>IF('Start Data'!$B$3=Feiertage!$I$2,VLOOKUP(February!AG12,Feiertage!$I$3:$I$21,1,0),0)</xm:f>
            <x14:dxf>
              <fill>
                <patternFill patternType="solid">
                  <fgColor theme="8" tint="0.79998168889431442"/>
                  <bgColor theme="8" tint="0.79998168889431442"/>
                </patternFill>
              </fill>
            </x14:dxf>
          </x14:cfRule>
          <x14:cfRule type="expression" priority="47" id="{892BBC1A-3292-44F2-9FF9-7F59E146F59B}">
            <xm:f>IF('Start Data'!$B$3=Feiertage!$H$2,VLOOKUP(February!AG12,Feiertage!$H$3:$H$21,1,0),0)</xm:f>
            <x14:dxf>
              <fill>
                <patternFill patternType="solid">
                  <fgColor theme="8" tint="0.79998168889431442"/>
                  <bgColor theme="8" tint="0.79998168889431442"/>
                </patternFill>
              </fill>
            </x14:dxf>
          </x14:cfRule>
          <x14:cfRule type="expression" priority="48" id="{3FCDF64D-131B-4BA7-8556-64A2BA886DA3}">
            <xm:f>IF('Start Data'!$B$3=Feiertage!$G$2,VLOOKUP(February!AG12,Feiertage!$G$3:$G$21,1,0),0)</xm:f>
            <x14:dxf>
              <fill>
                <patternFill patternType="solid">
                  <fgColor theme="8" tint="0.79998168889431442"/>
                  <bgColor theme="8" tint="0.79998168889431442"/>
                </patternFill>
              </fill>
            </x14:dxf>
          </x14:cfRule>
          <x14:cfRule type="expression" priority="49" id="{52C7B56B-B9DC-4757-9B9B-B739546A680C}">
            <xm:f>IF('Start Data'!$B$3=Feiertage!$F$2,VLOOKUP(February!AG12,Feiertage!$F$3:$F$21,1,0),0)</xm:f>
            <x14:dxf>
              <fill>
                <patternFill patternType="solid">
                  <fgColor theme="8" tint="0.79998168889431442"/>
                  <bgColor theme="8" tint="0.79998168889431442"/>
                </patternFill>
              </fill>
            </x14:dxf>
          </x14:cfRule>
          <x14:cfRule type="expression" priority="50" id="{D7E43405-F9E7-45DF-BD61-43A136E03301}">
            <xm:f>IF('Start Data'!$B$3=Feiertage!$E$2,VLOOKUP(February!AG12,Feiertage!$E$3:$E$21,1,0),0)</xm:f>
            <x14:dxf>
              <fill>
                <patternFill patternType="solid">
                  <fgColor theme="8" tint="0.79998168889431442"/>
                  <bgColor theme="8" tint="0.79998168889431442"/>
                </patternFill>
              </fill>
            </x14:dxf>
          </x14:cfRule>
          <x14:cfRule type="expression" priority="51" id="{CCA2CD38-EFCC-404D-BAF6-89BE3C067CDD}">
            <xm:f>IF('Start Data'!$B$3=Feiertage!$D$2,VLOOKUP(February!AG12,Feiertage!$D$3:$D$21,1,0),0)</xm:f>
            <x14:dxf>
              <fill>
                <patternFill patternType="solid">
                  <fgColor theme="8" tint="0.79998168889431442"/>
                  <bgColor theme="8" tint="0.79998168889431442"/>
                </patternFill>
              </fill>
            </x14:dxf>
          </x14:cfRule>
          <x14:cfRule type="expression" priority="52" id="{DEEF341E-9D02-4B4D-9AE1-1641FBAD5B0D}">
            <xm:f>IF('Start Data'!$B$3=Feiertage!$B$2,VLOOKUP(February!AG12,Feiertage!$B$3:$B$21,1,0),0)</xm:f>
            <x14:dxf>
              <fill>
                <patternFill patternType="solid">
                  <fgColor theme="8" tint="0.79998168889431442"/>
                  <bgColor theme="8" tint="0.79998168889431442"/>
                </patternFill>
              </fill>
            </x14:dxf>
          </x14:cfRule>
          <x14:cfRule type="expression" priority="53" id="{D7A68631-EED0-442A-8BC8-52321FC64FB6}">
            <xm:f>IF('Start Data'!$B$3=Feiertage!$C$2,VLOOKUP(February!AG12,Feiertage!$C$3:$C$21,1,0),0)</xm:f>
            <x14:dxf>
              <fill>
                <patternFill patternType="solid">
                  <fgColor theme="8" tint="0.79998168889431442"/>
                  <bgColor theme="8" tint="0.79998168889431442"/>
                </patternFill>
              </fill>
            </x14:dxf>
          </x14:cfRule>
          <x14:cfRule type="expression" priority="54" id="{18645F32-B097-4840-A55A-008FB2C6080B}">
            <xm:f>WEEKDAY(February!AG12,2)&gt;5</xm:f>
            <x14:dxf>
              <fill>
                <patternFill patternType="solid">
                  <fgColor theme="8" tint="0.79998168889431442"/>
                  <bgColor theme="8" tint="0.79998168889431442"/>
                </patternFill>
              </fill>
            </x14:dxf>
          </x14:cfRule>
          <xm:sqref>AG12:AG13</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CC"/>
    <pageSetUpPr fitToPage="1"/>
  </sheetPr>
  <dimension ref="B1:AI41"/>
  <sheetViews>
    <sheetView showGridLines="0" zoomScaleNormal="100" workbookViewId="0">
      <selection activeCell="B10" sqref="B10:AH10"/>
    </sheetView>
  </sheetViews>
  <sheetFormatPr baseColWidth="10" defaultColWidth="11.28515625" defaultRowHeight="15" x14ac:dyDescent="0.25"/>
  <cols>
    <col min="1" max="1" width="2.7109375" style="20" customWidth="1"/>
    <col min="2" max="2" width="11.28515625" style="20"/>
    <col min="3" max="33" width="5" style="20" customWidth="1"/>
    <col min="34" max="35" width="7.7109375" style="20" customWidth="1"/>
    <col min="36" max="16384" width="11.28515625" style="20"/>
  </cols>
  <sheetData>
    <row r="1" spans="2:35" ht="15.75" thickBot="1" x14ac:dyDescent="0.3">
      <c r="B1" s="128" t="str">
        <f>January!B1</f>
        <v>as of 12/2024</v>
      </c>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row>
    <row r="2" spans="2:35" s="35" customFormat="1" ht="18" customHeight="1" x14ac:dyDescent="0.2">
      <c r="B2" s="130" t="s">
        <v>76</v>
      </c>
      <c r="C2" s="131"/>
      <c r="D2" s="131"/>
      <c r="E2" s="131"/>
      <c r="F2" s="131"/>
      <c r="G2" s="131"/>
      <c r="H2" s="131"/>
      <c r="I2" s="131"/>
      <c r="J2" s="131"/>
      <c r="K2" s="131"/>
      <c r="L2" s="131"/>
      <c r="M2" s="131"/>
      <c r="N2" s="131"/>
      <c r="O2" s="131"/>
      <c r="P2" s="131"/>
      <c r="Q2" s="131"/>
      <c r="R2" s="131"/>
      <c r="S2" s="131"/>
      <c r="T2" s="131"/>
      <c r="U2" s="132"/>
      <c r="V2" s="132"/>
      <c r="W2" s="132"/>
      <c r="X2" s="132"/>
      <c r="Y2" s="132"/>
      <c r="Z2" s="132"/>
      <c r="AA2" s="132"/>
      <c r="AB2" s="132"/>
      <c r="AC2" s="132"/>
      <c r="AD2" s="131"/>
      <c r="AE2" s="131"/>
      <c r="AF2" s="131"/>
      <c r="AG2" s="131"/>
      <c r="AH2" s="133"/>
      <c r="AI2" s="17"/>
    </row>
    <row r="3" spans="2:35" s="35" customFormat="1" ht="15" customHeight="1" thickBot="1" x14ac:dyDescent="0.25">
      <c r="B3" s="134"/>
      <c r="C3" s="135"/>
      <c r="D3" s="135"/>
      <c r="E3" s="135"/>
      <c r="F3" s="135"/>
      <c r="G3" s="135"/>
      <c r="H3" s="135"/>
      <c r="I3" s="135"/>
      <c r="J3" s="135"/>
      <c r="K3" s="135"/>
      <c r="L3" s="135"/>
      <c r="M3" s="135"/>
      <c r="N3" s="135"/>
      <c r="O3" s="135"/>
      <c r="P3" s="135"/>
      <c r="Q3" s="135"/>
      <c r="R3" s="135"/>
      <c r="S3" s="135"/>
      <c r="T3" s="135"/>
      <c r="U3" s="136"/>
      <c r="V3" s="136"/>
      <c r="W3" s="136"/>
      <c r="X3" s="136"/>
      <c r="Y3" s="136"/>
      <c r="Z3" s="136"/>
      <c r="AA3" s="136"/>
      <c r="AB3" s="136"/>
      <c r="AC3" s="136"/>
      <c r="AD3" s="135"/>
      <c r="AE3" s="135"/>
      <c r="AF3" s="135"/>
      <c r="AG3" s="135"/>
      <c r="AH3" s="137"/>
      <c r="AI3" s="36"/>
    </row>
    <row r="4" spans="2:35" ht="15.75" x14ac:dyDescent="0.25">
      <c r="B4" s="388" t="s">
        <v>82</v>
      </c>
      <c r="C4" s="389"/>
      <c r="D4" s="389"/>
      <c r="E4" s="389"/>
      <c r="F4" s="389"/>
      <c r="G4" s="390"/>
      <c r="H4" s="391">
        <f>'Start Data'!$B$7</f>
        <v>0</v>
      </c>
      <c r="I4" s="392"/>
      <c r="J4" s="392"/>
      <c r="K4" s="392"/>
      <c r="L4" s="138"/>
      <c r="M4" s="139"/>
      <c r="N4" s="139"/>
      <c r="O4" s="139"/>
      <c r="P4" s="139"/>
      <c r="Q4" s="139"/>
      <c r="R4" s="139"/>
      <c r="S4" s="139"/>
      <c r="T4" s="139"/>
      <c r="U4" s="139"/>
      <c r="V4" s="139"/>
      <c r="W4" s="139"/>
      <c r="X4" s="139"/>
      <c r="Y4" s="139"/>
      <c r="Z4" s="139"/>
      <c r="AA4" s="139"/>
      <c r="AB4" s="139"/>
      <c r="AC4" s="139"/>
      <c r="AD4" s="140"/>
      <c r="AE4" s="140"/>
      <c r="AF4" s="140"/>
      <c r="AG4" s="140"/>
      <c r="AH4" s="141"/>
    </row>
    <row r="5" spans="2:35" ht="15.75" x14ac:dyDescent="0.25">
      <c r="B5" s="393" t="s">
        <v>83</v>
      </c>
      <c r="C5" s="394"/>
      <c r="D5" s="394"/>
      <c r="E5" s="394"/>
      <c r="F5" s="394"/>
      <c r="G5" s="395"/>
      <c r="H5" s="396">
        <f>'Start Data'!$B$8</f>
        <v>0</v>
      </c>
      <c r="I5" s="397"/>
      <c r="J5" s="397"/>
      <c r="K5" s="397"/>
      <c r="L5" s="142"/>
      <c r="M5" s="129"/>
      <c r="N5" s="129"/>
      <c r="O5" s="129"/>
      <c r="P5" s="129"/>
      <c r="Q5" s="129"/>
      <c r="R5" s="129"/>
      <c r="S5" s="129"/>
      <c r="T5" s="129"/>
      <c r="U5" s="398" t="s">
        <v>85</v>
      </c>
      <c r="V5" s="399"/>
      <c r="W5" s="400">
        <f>'Start Data'!$B$4</f>
        <v>0</v>
      </c>
      <c r="X5" s="399"/>
      <c r="Y5" s="143"/>
      <c r="Z5" s="129"/>
      <c r="AA5" s="129"/>
      <c r="AB5" s="129"/>
      <c r="AC5" s="129"/>
      <c r="AD5" s="129"/>
      <c r="AE5" s="129"/>
      <c r="AF5" s="129"/>
      <c r="AG5" s="144"/>
      <c r="AH5" s="145"/>
      <c r="AI5" s="19"/>
    </row>
    <row r="6" spans="2:35" ht="15.75" x14ac:dyDescent="0.25">
      <c r="B6" s="393" t="s">
        <v>131</v>
      </c>
      <c r="C6" s="394"/>
      <c r="D6" s="394"/>
      <c r="E6" s="394"/>
      <c r="F6" s="394"/>
      <c r="G6" s="395"/>
      <c r="H6" s="401">
        <f>'Start Data'!$B$9</f>
        <v>0</v>
      </c>
      <c r="I6" s="402"/>
      <c r="J6" s="402"/>
      <c r="K6" s="403"/>
      <c r="L6" s="142"/>
      <c r="M6" s="129"/>
      <c r="N6" s="129"/>
      <c r="O6" s="129"/>
      <c r="P6" s="129"/>
      <c r="Q6" s="129"/>
      <c r="R6" s="129"/>
      <c r="S6" s="129"/>
      <c r="T6" s="129"/>
      <c r="U6" s="404" t="s">
        <v>84</v>
      </c>
      <c r="V6" s="399"/>
      <c r="W6" s="405" t="s">
        <v>91</v>
      </c>
      <c r="X6" s="406"/>
      <c r="Y6" s="146"/>
      <c r="Z6" s="147"/>
      <c r="AA6" s="148"/>
      <c r="AB6" s="148"/>
      <c r="AC6" s="148"/>
      <c r="AD6" s="149"/>
      <c r="AE6" s="150"/>
      <c r="AF6" s="151"/>
      <c r="AG6" s="144"/>
      <c r="AH6" s="145"/>
      <c r="AI6" s="19"/>
    </row>
    <row r="7" spans="2:35" ht="15.75" customHeight="1" x14ac:dyDescent="0.25">
      <c r="B7" s="393" t="s">
        <v>130</v>
      </c>
      <c r="C7" s="394"/>
      <c r="D7" s="394"/>
      <c r="E7" s="394"/>
      <c r="F7" s="394"/>
      <c r="G7" s="395"/>
      <c r="H7" s="396">
        <f>'Start Data'!$B$10</f>
        <v>0</v>
      </c>
      <c r="I7" s="397"/>
      <c r="J7" s="397"/>
      <c r="K7" s="397"/>
      <c r="L7" s="142"/>
      <c r="M7" s="152"/>
      <c r="N7" s="129"/>
      <c r="O7" s="129"/>
      <c r="P7" s="129"/>
      <c r="Q7" s="129"/>
      <c r="R7" s="153"/>
      <c r="S7" s="151"/>
      <c r="T7" s="151"/>
      <c r="U7" s="129"/>
      <c r="V7" s="154"/>
      <c r="W7" s="154"/>
      <c r="X7" s="154"/>
      <c r="Y7" s="154"/>
      <c r="Z7" s="129"/>
      <c r="AA7" s="129"/>
      <c r="AB7" s="129"/>
      <c r="AC7" s="129"/>
      <c r="AD7" s="152"/>
      <c r="AE7" s="152"/>
      <c r="AF7" s="152"/>
      <c r="AG7" s="152"/>
      <c r="AH7" s="155"/>
      <c r="AI7" s="19"/>
    </row>
    <row r="8" spans="2:35" ht="15.75" customHeight="1" x14ac:dyDescent="0.25">
      <c r="B8" s="393" t="s">
        <v>132</v>
      </c>
      <c r="C8" s="394"/>
      <c r="D8" s="394"/>
      <c r="E8" s="394"/>
      <c r="F8" s="394"/>
      <c r="G8" s="395"/>
      <c r="H8" s="396">
        <f>'Start Data'!B11</f>
        <v>0</v>
      </c>
      <c r="I8" s="397"/>
      <c r="J8" s="397"/>
      <c r="K8" s="397"/>
      <c r="L8" s="156"/>
      <c r="M8" s="142"/>
      <c r="N8" s="129"/>
      <c r="O8" s="129"/>
      <c r="P8" s="129"/>
      <c r="Q8" s="129"/>
      <c r="R8" s="129"/>
      <c r="S8" s="129"/>
      <c r="T8" s="129"/>
      <c r="U8" s="149"/>
      <c r="V8" s="149"/>
      <c r="W8" s="149"/>
      <c r="X8" s="149"/>
      <c r="Y8" s="149"/>
      <c r="Z8" s="142"/>
      <c r="AA8" s="142"/>
      <c r="AB8" s="142"/>
      <c r="AC8" s="142"/>
      <c r="AD8" s="157"/>
      <c r="AE8" s="157"/>
      <c r="AF8" s="157"/>
      <c r="AG8" s="157"/>
      <c r="AH8" s="158"/>
      <c r="AI8" s="37"/>
    </row>
    <row r="9" spans="2:35" ht="16.5" customHeight="1" thickBot="1" x14ac:dyDescent="0.3">
      <c r="B9" s="407" t="s">
        <v>137</v>
      </c>
      <c r="C9" s="408"/>
      <c r="D9" s="408"/>
      <c r="E9" s="408"/>
      <c r="F9" s="408"/>
      <c r="G9" s="409"/>
      <c r="H9" s="382">
        <f>'Start Data'!$B$12</f>
        <v>0</v>
      </c>
      <c r="I9" s="383"/>
      <c r="J9" s="383"/>
      <c r="K9" s="383"/>
      <c r="L9" s="159"/>
      <c r="M9" s="160"/>
      <c r="N9" s="161"/>
      <c r="O9" s="161"/>
      <c r="P9" s="161"/>
      <c r="Q9" s="161"/>
      <c r="R9" s="161"/>
      <c r="S9" s="161"/>
      <c r="T9" s="162"/>
      <c r="U9" s="162"/>
      <c r="V9" s="162"/>
      <c r="W9" s="162"/>
      <c r="X9" s="162"/>
      <c r="Y9" s="162"/>
      <c r="Z9" s="162"/>
      <c r="AA9" s="162"/>
      <c r="AB9" s="162"/>
      <c r="AC9" s="162"/>
      <c r="AD9" s="162"/>
      <c r="AE9" s="162"/>
      <c r="AF9" s="162"/>
      <c r="AG9" s="162"/>
      <c r="AH9" s="163"/>
      <c r="AI9" s="38"/>
    </row>
    <row r="10" spans="2:35" ht="18.75" x14ac:dyDescent="0.3">
      <c r="B10" s="376" t="str">
        <f>January!B10</f>
        <v>Before starting completing the hours, please confirm that you have read the instructions in the sheet START DATA.</v>
      </c>
      <c r="C10" s="377"/>
      <c r="D10" s="377"/>
      <c r="E10" s="377"/>
      <c r="F10" s="377"/>
      <c r="G10" s="377"/>
      <c r="H10" s="377"/>
      <c r="I10" s="377"/>
      <c r="J10" s="377"/>
      <c r="K10" s="377"/>
      <c r="L10" s="377"/>
      <c r="M10" s="377"/>
      <c r="N10" s="377"/>
      <c r="O10" s="377"/>
      <c r="P10" s="377"/>
      <c r="Q10" s="377"/>
      <c r="R10" s="377"/>
      <c r="S10" s="377"/>
      <c r="T10" s="377"/>
      <c r="U10" s="377"/>
      <c r="V10" s="377"/>
      <c r="W10" s="377"/>
      <c r="X10" s="377"/>
      <c r="Y10" s="377"/>
      <c r="Z10" s="377"/>
      <c r="AA10" s="377"/>
      <c r="AB10" s="377"/>
      <c r="AC10" s="377"/>
      <c r="AD10" s="377"/>
      <c r="AE10" s="377"/>
      <c r="AF10" s="377"/>
      <c r="AG10" s="377"/>
      <c r="AH10" s="378"/>
      <c r="AI10" s="18"/>
    </row>
    <row r="11" spans="2:35" x14ac:dyDescent="0.25">
      <c r="B11" s="164" t="s">
        <v>96</v>
      </c>
      <c r="C11" s="165"/>
      <c r="D11" s="165"/>
      <c r="E11" s="165"/>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E11" s="165"/>
      <c r="AF11" s="165"/>
      <c r="AG11" s="165"/>
      <c r="AH11" s="166"/>
      <c r="AI11" s="67"/>
    </row>
    <row r="12" spans="2:35" x14ac:dyDescent="0.25">
      <c r="B12" s="117" t="s">
        <v>33</v>
      </c>
      <c r="C12" s="124">
        <f>Jahresübersicht!B13</f>
        <v>122</v>
      </c>
      <c r="D12" s="124">
        <f>Jahresübersicht!C13</f>
        <v>123</v>
      </c>
      <c r="E12" s="124">
        <f>Jahresübersicht!D13</f>
        <v>124</v>
      </c>
      <c r="F12" s="124">
        <f>Jahresübersicht!E13</f>
        <v>125</v>
      </c>
      <c r="G12" s="124">
        <f>Jahresübersicht!F13</f>
        <v>126</v>
      </c>
      <c r="H12" s="124">
        <f>Jahresübersicht!G13</f>
        <v>127</v>
      </c>
      <c r="I12" s="124">
        <f>Jahresübersicht!H13</f>
        <v>128</v>
      </c>
      <c r="J12" s="124">
        <f>Jahresübersicht!I13</f>
        <v>129</v>
      </c>
      <c r="K12" s="124">
        <f>Jahresübersicht!J13</f>
        <v>130</v>
      </c>
      <c r="L12" s="124">
        <f>Jahresübersicht!K13</f>
        <v>131</v>
      </c>
      <c r="M12" s="124">
        <f>Jahresübersicht!L13</f>
        <v>132</v>
      </c>
      <c r="N12" s="124">
        <f>Jahresübersicht!M13</f>
        <v>133</v>
      </c>
      <c r="O12" s="124">
        <f>Jahresübersicht!N13</f>
        <v>134</v>
      </c>
      <c r="P12" s="124">
        <f>Jahresübersicht!O13</f>
        <v>135</v>
      </c>
      <c r="Q12" s="124">
        <f>Jahresübersicht!P13</f>
        <v>136</v>
      </c>
      <c r="R12" s="124">
        <f>Jahresübersicht!Q13</f>
        <v>137</v>
      </c>
      <c r="S12" s="124">
        <f>Jahresübersicht!R13</f>
        <v>138</v>
      </c>
      <c r="T12" s="124">
        <f>Jahresübersicht!S13</f>
        <v>139</v>
      </c>
      <c r="U12" s="124">
        <f>Jahresübersicht!T13</f>
        <v>140</v>
      </c>
      <c r="V12" s="124">
        <f>Jahresübersicht!U13</f>
        <v>141</v>
      </c>
      <c r="W12" s="124">
        <f>Jahresübersicht!V13</f>
        <v>142</v>
      </c>
      <c r="X12" s="124">
        <f>Jahresübersicht!W13</f>
        <v>143</v>
      </c>
      <c r="Y12" s="124">
        <f>Jahresübersicht!X13</f>
        <v>144</v>
      </c>
      <c r="Z12" s="124">
        <f>Jahresübersicht!Y13</f>
        <v>145</v>
      </c>
      <c r="AA12" s="124">
        <f>Jahresübersicht!Z13</f>
        <v>146</v>
      </c>
      <c r="AB12" s="124">
        <f>Jahresübersicht!AA13</f>
        <v>147</v>
      </c>
      <c r="AC12" s="124">
        <f>Jahresübersicht!AB13</f>
        <v>148</v>
      </c>
      <c r="AD12" s="124">
        <f>Jahresübersicht!AC13</f>
        <v>149</v>
      </c>
      <c r="AE12" s="124">
        <f>Jahresübersicht!AD13</f>
        <v>150</v>
      </c>
      <c r="AF12" s="124">
        <f>Jahresübersicht!AE13</f>
        <v>151</v>
      </c>
      <c r="AG12" s="124">
        <f>Jahresübersicht!AF13</f>
        <v>152</v>
      </c>
      <c r="AH12" s="379" t="s">
        <v>78</v>
      </c>
      <c r="AI12" s="373" t="s">
        <v>77</v>
      </c>
    </row>
    <row r="13" spans="2:35" x14ac:dyDescent="0.25">
      <c r="B13" s="117" t="s">
        <v>35</v>
      </c>
      <c r="C13" s="126">
        <f>Jahresübersicht!B14</f>
        <v>122</v>
      </c>
      <c r="D13" s="126">
        <f>Jahresübersicht!C14</f>
        <v>123</v>
      </c>
      <c r="E13" s="126">
        <f>Jahresübersicht!D14</f>
        <v>124</v>
      </c>
      <c r="F13" s="126">
        <f>Jahresübersicht!E14</f>
        <v>125</v>
      </c>
      <c r="G13" s="126">
        <f>Jahresübersicht!F14</f>
        <v>126</v>
      </c>
      <c r="H13" s="126">
        <f>Jahresübersicht!G14</f>
        <v>127</v>
      </c>
      <c r="I13" s="126">
        <f>Jahresübersicht!H14</f>
        <v>128</v>
      </c>
      <c r="J13" s="126">
        <f>Jahresübersicht!I14</f>
        <v>129</v>
      </c>
      <c r="K13" s="126">
        <f>Jahresübersicht!J14</f>
        <v>130</v>
      </c>
      <c r="L13" s="126">
        <f>Jahresübersicht!K14</f>
        <v>131</v>
      </c>
      <c r="M13" s="126">
        <f>Jahresübersicht!L14</f>
        <v>132</v>
      </c>
      <c r="N13" s="126">
        <f>Jahresübersicht!M14</f>
        <v>133</v>
      </c>
      <c r="O13" s="126">
        <f>Jahresübersicht!N14</f>
        <v>134</v>
      </c>
      <c r="P13" s="126">
        <f>Jahresübersicht!O14</f>
        <v>135</v>
      </c>
      <c r="Q13" s="126">
        <f>Jahresübersicht!P14</f>
        <v>136</v>
      </c>
      <c r="R13" s="126">
        <f>Jahresübersicht!Q14</f>
        <v>137</v>
      </c>
      <c r="S13" s="126">
        <f>Jahresübersicht!R14</f>
        <v>138</v>
      </c>
      <c r="T13" s="126">
        <f>Jahresübersicht!S14</f>
        <v>139</v>
      </c>
      <c r="U13" s="126">
        <f>Jahresübersicht!T14</f>
        <v>140</v>
      </c>
      <c r="V13" s="126">
        <f>Jahresübersicht!U14</f>
        <v>141</v>
      </c>
      <c r="W13" s="126">
        <f>Jahresübersicht!V14</f>
        <v>142</v>
      </c>
      <c r="X13" s="126">
        <f>Jahresübersicht!W14</f>
        <v>143</v>
      </c>
      <c r="Y13" s="126">
        <f>Jahresübersicht!X14</f>
        <v>144</v>
      </c>
      <c r="Z13" s="126">
        <f>Jahresübersicht!Y14</f>
        <v>145</v>
      </c>
      <c r="AA13" s="126">
        <f>Jahresübersicht!Z14</f>
        <v>146</v>
      </c>
      <c r="AB13" s="126">
        <f>Jahresübersicht!AA14</f>
        <v>147</v>
      </c>
      <c r="AC13" s="126">
        <f>Jahresübersicht!AB14</f>
        <v>148</v>
      </c>
      <c r="AD13" s="126">
        <f>Jahresübersicht!AC14</f>
        <v>149</v>
      </c>
      <c r="AE13" s="126">
        <f>Jahresübersicht!AD14</f>
        <v>150</v>
      </c>
      <c r="AF13" s="126">
        <f>Jahresübersicht!AE14</f>
        <v>151</v>
      </c>
      <c r="AG13" s="126">
        <f>Jahresübersicht!AF14</f>
        <v>152</v>
      </c>
      <c r="AH13" s="380"/>
      <c r="AI13" s="374"/>
    </row>
    <row r="14" spans="2:35" ht="39" x14ac:dyDescent="0.25">
      <c r="B14" s="167" t="s">
        <v>36</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381" t="s">
        <v>34</v>
      </c>
      <c r="AI14" s="375"/>
    </row>
    <row r="15" spans="2:35" x14ac:dyDescent="0.25">
      <c r="B15" s="168" t="str">
        <f>'Start Data'!A38</f>
        <v>WP 1</v>
      </c>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120">
        <f t="shared" ref="AH15:AH30" si="0">SUM(C15:AG15)</f>
        <v>0</v>
      </c>
      <c r="AI15" s="121" t="e">
        <f>SUM(C15:AG15)/'Start Data'!$B$17</f>
        <v>#DIV/0!</v>
      </c>
    </row>
    <row r="16" spans="2:35" x14ac:dyDescent="0.25">
      <c r="B16" s="168" t="str">
        <f>'Start Data'!A39</f>
        <v>WP 2</v>
      </c>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120">
        <f t="shared" si="0"/>
        <v>0</v>
      </c>
      <c r="AI16" s="121" t="e">
        <f>SUM(C16:AG16)/'Start Data'!$B$17</f>
        <v>#DIV/0!</v>
      </c>
    </row>
    <row r="17" spans="2:35" x14ac:dyDescent="0.25">
      <c r="B17" s="168" t="str">
        <f>'Start Data'!A40</f>
        <v>WP 3</v>
      </c>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120">
        <f t="shared" si="0"/>
        <v>0</v>
      </c>
      <c r="AI17" s="121" t="e">
        <f>SUM(C17:AG17)/'Start Data'!$B$17</f>
        <v>#DIV/0!</v>
      </c>
    </row>
    <row r="18" spans="2:35" x14ac:dyDescent="0.25">
      <c r="B18" s="168" t="str">
        <f>'Start Data'!A41</f>
        <v>WP 4</v>
      </c>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120">
        <f t="shared" si="0"/>
        <v>0</v>
      </c>
      <c r="AI18" s="121" t="e">
        <f>SUM(C18:AG18)/'Start Data'!$B$17</f>
        <v>#DIV/0!</v>
      </c>
    </row>
    <row r="19" spans="2:35" x14ac:dyDescent="0.25">
      <c r="B19" s="168" t="str">
        <f>'Start Data'!A42</f>
        <v>WP 5</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120">
        <f t="shared" si="0"/>
        <v>0</v>
      </c>
      <c r="AI19" s="121" t="e">
        <f>SUM(C19:AG19)/'Start Data'!$B$17</f>
        <v>#DIV/0!</v>
      </c>
    </row>
    <row r="20" spans="2:35" x14ac:dyDescent="0.25">
      <c r="B20" s="168" t="str">
        <f>'Start Data'!A43</f>
        <v>WP 6</v>
      </c>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120">
        <f t="shared" si="0"/>
        <v>0</v>
      </c>
      <c r="AI20" s="121" t="e">
        <f>SUM(C20:AG20)/'Start Data'!$B$17</f>
        <v>#DIV/0!</v>
      </c>
    </row>
    <row r="21" spans="2:35" x14ac:dyDescent="0.25">
      <c r="B21" s="168" t="str">
        <f>'Start Data'!A44</f>
        <v>WP 7</v>
      </c>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120">
        <f t="shared" si="0"/>
        <v>0</v>
      </c>
      <c r="AI21" s="121" t="e">
        <f>SUM(C21:AG21)/'Start Data'!$B$17</f>
        <v>#DIV/0!</v>
      </c>
    </row>
    <row r="22" spans="2:35" x14ac:dyDescent="0.25">
      <c r="B22" s="168" t="str">
        <f>'Start Data'!A45</f>
        <v>WP 8</v>
      </c>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120">
        <f t="shared" si="0"/>
        <v>0</v>
      </c>
      <c r="AI22" s="121" t="e">
        <f>SUM(C22:AG22)/'Start Data'!$B$17</f>
        <v>#DIV/0!</v>
      </c>
    </row>
    <row r="23" spans="2:35" x14ac:dyDescent="0.25">
      <c r="B23" s="168" t="str">
        <f>'Start Data'!A46</f>
        <v>WP 9</v>
      </c>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120">
        <f t="shared" si="0"/>
        <v>0</v>
      </c>
      <c r="AI23" s="121" t="e">
        <f>SUM(C23:AG23)/'Start Data'!$B$17</f>
        <v>#DIV/0!</v>
      </c>
    </row>
    <row r="24" spans="2:35" x14ac:dyDescent="0.25">
      <c r="B24" s="168" t="str">
        <f>'Start Data'!A47</f>
        <v>WP 10</v>
      </c>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120">
        <f t="shared" si="0"/>
        <v>0</v>
      </c>
      <c r="AI24" s="121" t="e">
        <f>SUM(C24:AG24)/'Start Data'!$B$17</f>
        <v>#DIV/0!</v>
      </c>
    </row>
    <row r="25" spans="2:35" x14ac:dyDescent="0.25">
      <c r="B25" s="168" t="str">
        <f>'Start Data'!A48</f>
        <v>WP 11</v>
      </c>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120">
        <f t="shared" si="0"/>
        <v>0</v>
      </c>
      <c r="AI25" s="121" t="e">
        <f>SUM(C25:AG25)/'Start Data'!$B$17</f>
        <v>#DIV/0!</v>
      </c>
    </row>
    <row r="26" spans="2:35" x14ac:dyDescent="0.25">
      <c r="B26" s="168" t="str">
        <f>'Start Data'!A49</f>
        <v>WP 12</v>
      </c>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120">
        <f t="shared" si="0"/>
        <v>0</v>
      </c>
      <c r="AI26" s="121" t="e">
        <f>SUM(C26:AG26)/'Start Data'!$B$17</f>
        <v>#DIV/0!</v>
      </c>
    </row>
    <row r="27" spans="2:35" x14ac:dyDescent="0.25">
      <c r="B27" s="168" t="str">
        <f>'Start Data'!A50</f>
        <v>WP 13</v>
      </c>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120">
        <f t="shared" si="0"/>
        <v>0</v>
      </c>
      <c r="AI27" s="121" t="e">
        <f>SUM(C27:AG27)/'Start Data'!$B$17</f>
        <v>#DIV/0!</v>
      </c>
    </row>
    <row r="28" spans="2:35" x14ac:dyDescent="0.25">
      <c r="B28" s="168" t="str">
        <f>'Start Data'!A51</f>
        <v>WP 14</v>
      </c>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120">
        <f t="shared" si="0"/>
        <v>0</v>
      </c>
      <c r="AI28" s="121" t="e">
        <f>SUM(C28:AG28)/'Start Data'!$B$17</f>
        <v>#DIV/0!</v>
      </c>
    </row>
    <row r="29" spans="2:35" x14ac:dyDescent="0.25">
      <c r="B29" s="168" t="str">
        <f>'Start Data'!A52</f>
        <v>WP 15</v>
      </c>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120">
        <f t="shared" si="0"/>
        <v>0</v>
      </c>
      <c r="AI29" s="121" t="e">
        <f>SUM(C29:AG29)/'Start Data'!$B$17</f>
        <v>#DIV/0!</v>
      </c>
    </row>
    <row r="30" spans="2:35" x14ac:dyDescent="0.25">
      <c r="B30" s="122" t="s">
        <v>37</v>
      </c>
      <c r="C30" s="123">
        <f>SUM(C15:C29)</f>
        <v>0</v>
      </c>
      <c r="D30" s="123">
        <f t="shared" ref="D30:AG30" si="1">SUM(D15:D29)</f>
        <v>0</v>
      </c>
      <c r="E30" s="123">
        <f t="shared" si="1"/>
        <v>0</v>
      </c>
      <c r="F30" s="123">
        <f t="shared" si="1"/>
        <v>0</v>
      </c>
      <c r="G30" s="123">
        <f t="shared" si="1"/>
        <v>0</v>
      </c>
      <c r="H30" s="123">
        <f t="shared" si="1"/>
        <v>0</v>
      </c>
      <c r="I30" s="123">
        <f t="shared" si="1"/>
        <v>0</v>
      </c>
      <c r="J30" s="123">
        <f t="shared" si="1"/>
        <v>0</v>
      </c>
      <c r="K30" s="123">
        <f t="shared" si="1"/>
        <v>0</v>
      </c>
      <c r="L30" s="123">
        <f t="shared" si="1"/>
        <v>0</v>
      </c>
      <c r="M30" s="123">
        <f t="shared" si="1"/>
        <v>0</v>
      </c>
      <c r="N30" s="123">
        <f t="shared" si="1"/>
        <v>0</v>
      </c>
      <c r="O30" s="123">
        <f t="shared" si="1"/>
        <v>0</v>
      </c>
      <c r="P30" s="123">
        <f t="shared" si="1"/>
        <v>0</v>
      </c>
      <c r="Q30" s="123">
        <f t="shared" si="1"/>
        <v>0</v>
      </c>
      <c r="R30" s="123">
        <f t="shared" si="1"/>
        <v>0</v>
      </c>
      <c r="S30" s="123">
        <f t="shared" si="1"/>
        <v>0</v>
      </c>
      <c r="T30" s="123">
        <f t="shared" si="1"/>
        <v>0</v>
      </c>
      <c r="U30" s="123">
        <f t="shared" si="1"/>
        <v>0</v>
      </c>
      <c r="V30" s="123">
        <f t="shared" si="1"/>
        <v>0</v>
      </c>
      <c r="W30" s="123">
        <f t="shared" si="1"/>
        <v>0</v>
      </c>
      <c r="X30" s="123">
        <f t="shared" si="1"/>
        <v>0</v>
      </c>
      <c r="Y30" s="123">
        <f t="shared" si="1"/>
        <v>0</v>
      </c>
      <c r="Z30" s="123">
        <f t="shared" si="1"/>
        <v>0</v>
      </c>
      <c r="AA30" s="123">
        <f t="shared" si="1"/>
        <v>0</v>
      </c>
      <c r="AB30" s="123">
        <f t="shared" si="1"/>
        <v>0</v>
      </c>
      <c r="AC30" s="123">
        <f t="shared" si="1"/>
        <v>0</v>
      </c>
      <c r="AD30" s="123">
        <f t="shared" si="1"/>
        <v>0</v>
      </c>
      <c r="AE30" s="123">
        <f t="shared" si="1"/>
        <v>0</v>
      </c>
      <c r="AF30" s="123">
        <f t="shared" si="1"/>
        <v>0</v>
      </c>
      <c r="AG30" s="123">
        <f t="shared" si="1"/>
        <v>0</v>
      </c>
      <c r="AH30" s="120">
        <f t="shared" si="0"/>
        <v>0</v>
      </c>
      <c r="AI30" s="121" t="e">
        <f>SUM(C30:AG30)/'Start Data'!$B$17</f>
        <v>#DIV/0!</v>
      </c>
    </row>
    <row r="31" spans="2:35" x14ac:dyDescent="0.25">
      <c r="B31" s="4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48"/>
      <c r="AI31" s="18"/>
    </row>
    <row r="32" spans="2:35" x14ac:dyDescent="0.25">
      <c r="B32" s="322" t="s">
        <v>38</v>
      </c>
      <c r="C32" s="323"/>
      <c r="D32" s="323"/>
      <c r="E32" s="323"/>
      <c r="F32" s="323"/>
      <c r="G32" s="323"/>
      <c r="H32" s="323"/>
      <c r="I32" s="323"/>
      <c r="J32" s="323"/>
      <c r="K32" s="323"/>
      <c r="L32" s="323"/>
      <c r="M32" s="323"/>
      <c r="N32" s="323"/>
      <c r="O32" s="323"/>
      <c r="P32" s="323"/>
      <c r="Q32" s="323"/>
      <c r="R32" s="323"/>
      <c r="S32" s="323"/>
      <c r="T32" s="323"/>
      <c r="U32" s="323"/>
      <c r="V32" s="323"/>
      <c r="W32" s="323"/>
      <c r="X32" s="323"/>
      <c r="Y32" s="323"/>
      <c r="Z32" s="323"/>
      <c r="AA32" s="323"/>
      <c r="AB32" s="323"/>
      <c r="AC32" s="323"/>
      <c r="AD32" s="323"/>
      <c r="AE32" s="323"/>
      <c r="AF32" s="323"/>
      <c r="AG32" s="323"/>
      <c r="AH32" s="324"/>
      <c r="AI32" s="18"/>
    </row>
    <row r="33" spans="2:35" x14ac:dyDescent="0.25">
      <c r="B33" s="325"/>
      <c r="C33" s="326"/>
      <c r="D33" s="326"/>
      <c r="E33" s="326"/>
      <c r="F33" s="326"/>
      <c r="G33" s="326"/>
      <c r="H33" s="326"/>
      <c r="I33" s="326"/>
      <c r="J33" s="326"/>
      <c r="K33" s="326"/>
      <c r="L33" s="326"/>
      <c r="M33" s="326"/>
      <c r="N33" s="326"/>
      <c r="O33" s="326"/>
      <c r="P33" s="326"/>
      <c r="Q33" s="326"/>
      <c r="R33" s="326"/>
      <c r="S33" s="326"/>
      <c r="T33" s="326"/>
      <c r="U33" s="326"/>
      <c r="V33" s="326"/>
      <c r="W33" s="326"/>
      <c r="X33" s="326"/>
      <c r="Y33" s="326"/>
      <c r="Z33" s="326"/>
      <c r="AA33" s="326"/>
      <c r="AB33" s="326"/>
      <c r="AC33" s="326"/>
      <c r="AD33" s="326"/>
      <c r="AE33" s="326"/>
      <c r="AF33" s="326"/>
      <c r="AG33" s="326"/>
      <c r="AH33" s="327"/>
      <c r="AI33" s="18"/>
    </row>
    <row r="34" spans="2:35" x14ac:dyDescent="0.25">
      <c r="B34" s="328"/>
      <c r="C34" s="329"/>
      <c r="D34" s="329"/>
      <c r="E34" s="329"/>
      <c r="F34" s="329"/>
      <c r="G34" s="329"/>
      <c r="H34" s="329"/>
      <c r="I34" s="329"/>
      <c r="J34" s="329"/>
      <c r="K34" s="329"/>
      <c r="L34" s="329"/>
      <c r="M34" s="329"/>
      <c r="N34" s="329"/>
      <c r="O34" s="329"/>
      <c r="P34" s="329"/>
      <c r="Q34" s="329"/>
      <c r="R34" s="329"/>
      <c r="S34" s="329"/>
      <c r="T34" s="329"/>
      <c r="U34" s="329"/>
      <c r="V34" s="329"/>
      <c r="W34" s="329"/>
      <c r="X34" s="329"/>
      <c r="Y34" s="329"/>
      <c r="Z34" s="329"/>
      <c r="AA34" s="329"/>
      <c r="AB34" s="329"/>
      <c r="AC34" s="329"/>
      <c r="AD34" s="329"/>
      <c r="AE34" s="329"/>
      <c r="AF34" s="329"/>
      <c r="AG34" s="329"/>
      <c r="AH34" s="330"/>
      <c r="AI34" s="18"/>
    </row>
    <row r="35" spans="2:35" x14ac:dyDescent="0.25">
      <c r="B35" s="169"/>
      <c r="C35" s="170"/>
      <c r="D35" s="170"/>
      <c r="E35" s="170"/>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1"/>
      <c r="AI35" s="18"/>
    </row>
    <row r="36" spans="2:35" x14ac:dyDescent="0.25">
      <c r="B36" s="384" t="s">
        <v>129</v>
      </c>
      <c r="C36" s="385"/>
      <c r="D36" s="385"/>
      <c r="E36" s="385"/>
      <c r="F36" s="385"/>
      <c r="G36" s="385"/>
      <c r="H36" s="385"/>
      <c r="I36" s="385"/>
      <c r="J36" s="385"/>
      <c r="K36" s="385"/>
      <c r="L36" s="385"/>
      <c r="M36" s="385"/>
      <c r="N36" s="385"/>
      <c r="O36" s="385"/>
      <c r="P36" s="385"/>
      <c r="Q36" s="385"/>
      <c r="R36" s="385"/>
      <c r="S36" s="385"/>
      <c r="T36" s="385"/>
      <c r="U36" s="385"/>
      <c r="V36" s="385"/>
      <c r="W36" s="385"/>
      <c r="X36" s="385"/>
      <c r="Y36" s="385"/>
      <c r="Z36" s="385"/>
      <c r="AA36" s="385"/>
      <c r="AB36" s="385"/>
      <c r="AC36" s="385"/>
      <c r="AD36" s="385"/>
      <c r="AE36" s="385"/>
      <c r="AF36" s="385"/>
      <c r="AG36" s="385"/>
      <c r="AH36" s="386"/>
      <c r="AI36" s="18"/>
    </row>
    <row r="37" spans="2:35" x14ac:dyDescent="0.25">
      <c r="B37" s="387"/>
      <c r="C37" s="385"/>
      <c r="D37" s="385"/>
      <c r="E37" s="385"/>
      <c r="F37" s="385"/>
      <c r="G37" s="385"/>
      <c r="H37" s="385"/>
      <c r="I37" s="385"/>
      <c r="J37" s="385"/>
      <c r="K37" s="385"/>
      <c r="L37" s="385"/>
      <c r="M37" s="385"/>
      <c r="N37" s="385"/>
      <c r="O37" s="385"/>
      <c r="P37" s="385"/>
      <c r="Q37" s="385"/>
      <c r="R37" s="385"/>
      <c r="S37" s="385"/>
      <c r="T37" s="385"/>
      <c r="U37" s="385"/>
      <c r="V37" s="385"/>
      <c r="W37" s="385"/>
      <c r="X37" s="385"/>
      <c r="Y37" s="385"/>
      <c r="Z37" s="385"/>
      <c r="AA37" s="385"/>
      <c r="AB37" s="385"/>
      <c r="AC37" s="385"/>
      <c r="AD37" s="385"/>
      <c r="AE37" s="385"/>
      <c r="AF37" s="385"/>
      <c r="AG37" s="385"/>
      <c r="AH37" s="386"/>
      <c r="AI37" s="18"/>
    </row>
    <row r="38" spans="2:35" x14ac:dyDescent="0.25">
      <c r="B38" s="49" t="s">
        <v>80</v>
      </c>
      <c r="C38" s="50"/>
      <c r="D38" s="50"/>
      <c r="E38" s="50"/>
      <c r="F38" s="50"/>
      <c r="G38" s="50"/>
      <c r="H38" s="50"/>
      <c r="I38" s="50"/>
      <c r="J38" s="50"/>
      <c r="K38" s="50"/>
      <c r="L38" s="50"/>
      <c r="M38" s="50"/>
      <c r="N38" s="50"/>
      <c r="O38" s="50"/>
      <c r="P38" s="50"/>
      <c r="Q38" s="51"/>
      <c r="R38" s="52"/>
      <c r="S38" s="53" t="s">
        <v>81</v>
      </c>
      <c r="T38" s="50"/>
      <c r="U38" s="50"/>
      <c r="V38" s="50"/>
      <c r="W38" s="50"/>
      <c r="X38" s="50"/>
      <c r="Y38" s="50"/>
      <c r="Z38" s="50"/>
      <c r="AA38" s="50"/>
      <c r="AB38" s="50"/>
      <c r="AC38" s="50"/>
      <c r="AD38" s="50"/>
      <c r="AE38" s="50"/>
      <c r="AF38" s="50"/>
      <c r="AG38" s="50"/>
      <c r="AH38" s="54"/>
      <c r="AI38" s="18"/>
    </row>
    <row r="39" spans="2:35" x14ac:dyDescent="0.25">
      <c r="B39" s="55"/>
      <c r="C39" s="56"/>
      <c r="D39" s="56"/>
      <c r="E39" s="56"/>
      <c r="F39" s="56"/>
      <c r="G39" s="56"/>
      <c r="H39" s="56"/>
      <c r="I39" s="56"/>
      <c r="J39" s="56"/>
      <c r="K39" s="56"/>
      <c r="L39" s="56"/>
      <c r="M39" s="56"/>
      <c r="N39" s="56"/>
      <c r="O39" s="56"/>
      <c r="P39" s="56"/>
      <c r="Q39" s="57"/>
      <c r="R39" s="52"/>
      <c r="S39" s="58"/>
      <c r="T39" s="56"/>
      <c r="U39" s="56"/>
      <c r="V39" s="56"/>
      <c r="W39" s="56"/>
      <c r="X39" s="56"/>
      <c r="Y39" s="56"/>
      <c r="Z39" s="56"/>
      <c r="AA39" s="56"/>
      <c r="AB39" s="56"/>
      <c r="AC39" s="56"/>
      <c r="AD39" s="56"/>
      <c r="AE39" s="56"/>
      <c r="AF39" s="56"/>
      <c r="AG39" s="56"/>
      <c r="AH39" s="59"/>
      <c r="AI39" s="18"/>
    </row>
    <row r="40" spans="2:35" x14ac:dyDescent="0.25">
      <c r="B40" s="55" t="s">
        <v>79</v>
      </c>
      <c r="C40" s="300"/>
      <c r="D40" s="56"/>
      <c r="E40" s="56"/>
      <c r="F40" s="56"/>
      <c r="G40" s="56"/>
      <c r="H40" s="56"/>
      <c r="I40" s="56"/>
      <c r="J40" s="56"/>
      <c r="K40" s="56"/>
      <c r="L40" s="56"/>
      <c r="M40" s="56"/>
      <c r="N40" s="56"/>
      <c r="O40" s="56"/>
      <c r="P40" s="56"/>
      <c r="Q40" s="57"/>
      <c r="R40" s="60"/>
      <c r="S40" s="58" t="s">
        <v>79</v>
      </c>
      <c r="T40" s="56"/>
      <c r="U40" s="56"/>
      <c r="V40" s="56"/>
      <c r="W40" s="56"/>
      <c r="X40" s="56"/>
      <c r="Y40" s="56"/>
      <c r="Z40" s="56"/>
      <c r="AA40" s="56"/>
      <c r="AB40" s="56"/>
      <c r="AC40" s="56"/>
      <c r="AD40" s="56"/>
      <c r="AE40" s="56"/>
      <c r="AF40" s="56"/>
      <c r="AG40" s="56"/>
      <c r="AH40" s="59"/>
    </row>
    <row r="41" spans="2:35" ht="15.75" thickBot="1" x14ac:dyDescent="0.3">
      <c r="B41" s="61"/>
      <c r="C41" s="62"/>
      <c r="D41" s="62"/>
      <c r="E41" s="62"/>
      <c r="F41" s="62"/>
      <c r="G41" s="62"/>
      <c r="H41" s="293">
        <f>'Start Data'!B10</f>
        <v>0</v>
      </c>
      <c r="I41" s="62"/>
      <c r="J41" s="62"/>
      <c r="K41" s="62"/>
      <c r="L41" s="62"/>
      <c r="M41" s="62"/>
      <c r="N41" s="62"/>
      <c r="O41" s="62"/>
      <c r="P41" s="62"/>
      <c r="Q41" s="63"/>
      <c r="R41" s="64"/>
      <c r="S41" s="65"/>
      <c r="T41" s="62"/>
      <c r="U41" s="62"/>
      <c r="V41" s="62"/>
      <c r="W41" s="62"/>
      <c r="X41" s="62"/>
      <c r="Y41" s="62"/>
      <c r="Z41" s="293">
        <f>'Start Data'!B12</f>
        <v>0</v>
      </c>
      <c r="AA41" s="62"/>
      <c r="AB41" s="62"/>
      <c r="AC41" s="62"/>
      <c r="AD41" s="62"/>
      <c r="AE41" s="62"/>
      <c r="AF41" s="62"/>
      <c r="AG41" s="62"/>
      <c r="AH41" s="66"/>
    </row>
  </sheetData>
  <sheetProtection algorithmName="SHA-512" hashValue="wvGdkOtl//d6knm/oUGAH7DtbiVQLz6cASNz01MKgEW7yN0/a5G7l960ixal5T+NZgHpjcwH0nV0BjemgyrbKw==" saltValue="F7IpStqOenhhUnl+r5ynyg==" spinCount="100000" sheet="1" objects="1" scenarios="1"/>
  <mergeCells count="21">
    <mergeCell ref="B36:AH37"/>
    <mergeCell ref="B4:G4"/>
    <mergeCell ref="H4:K4"/>
    <mergeCell ref="B5:G5"/>
    <mergeCell ref="H5:K5"/>
    <mergeCell ref="U5:V5"/>
    <mergeCell ref="W5:X5"/>
    <mergeCell ref="B6:G6"/>
    <mergeCell ref="H6:K6"/>
    <mergeCell ref="U6:V6"/>
    <mergeCell ref="W6:X6"/>
    <mergeCell ref="B7:G7"/>
    <mergeCell ref="H7:K7"/>
    <mergeCell ref="B8:G8"/>
    <mergeCell ref="AI12:AI14"/>
    <mergeCell ref="B10:AH10"/>
    <mergeCell ref="B32:AH34"/>
    <mergeCell ref="AH12:AH14"/>
    <mergeCell ref="H8:K8"/>
    <mergeCell ref="B9:G9"/>
    <mergeCell ref="H9:K9"/>
  </mergeCells>
  <conditionalFormatting sqref="C12:AG13">
    <cfRule type="expression" dxfId="177" priority="18">
      <formula>WEEKDAY(C12,2)&gt;5</formula>
    </cfRule>
  </conditionalFormatting>
  <conditionalFormatting sqref="C15:AG29">
    <cfRule type="cellIs" dxfId="176" priority="55" operator="greaterThan">
      <formula>10</formula>
    </cfRule>
  </conditionalFormatting>
  <pageMargins left="0.7" right="0.7" top="0.78740157499999996" bottom="0.78740157499999996" header="0.3" footer="0.3"/>
  <pageSetup paperSize="9" scale="72"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A4016DE0-83C6-4ED5-AB42-D59B6DF293E1}">
            <xm:f>VLOOKUP(C12,Feiertage!$B$25:$B$31,1,0)</xm:f>
            <x14:dxf>
              <fill>
                <patternFill patternType="solid">
                  <fgColor theme="8" tint="0.79998168889431442"/>
                  <bgColor theme="8" tint="0.79998168889431442"/>
                </patternFill>
              </fill>
            </x14:dxf>
          </x14:cfRule>
          <x14:cfRule type="expression" priority="2" id="{2D57637A-8B11-4D07-886B-0663F5E26351}">
            <xm:f>IF('Start Data'!$B$3=Feiertage!$Q$2,VLOOKUP(C12,Feiertage!$Q$3:$Q$21,1,0),0)</xm:f>
            <x14:dxf>
              <fill>
                <patternFill patternType="solid">
                  <fgColor theme="8" tint="0.79998168889431442"/>
                  <bgColor theme="8" tint="0.79998168889431442"/>
                </patternFill>
              </fill>
            </x14:dxf>
          </x14:cfRule>
          <x14:cfRule type="expression" priority="3" id="{58255623-B71D-4CD7-AAE2-9B1C67B8A575}">
            <xm:f>IF('Start Data'!$B$3=Feiertage!$P$2,VLOOKUP(C12,Feiertage!$P$3:$P$21,1,0),0)</xm:f>
            <x14:dxf>
              <fill>
                <patternFill patternType="solid">
                  <fgColor theme="8" tint="0.79998168889431442"/>
                  <bgColor theme="8" tint="0.79998168889431442"/>
                </patternFill>
              </fill>
            </x14:dxf>
          </x14:cfRule>
          <x14:cfRule type="expression" priority="4" id="{5B531A36-8875-4B4B-8EDF-041FE43AC2BC}">
            <xm:f>IF('Start Data'!$B$3=Feiertage!$O$2,VLOOKUP(C12,Feiertage!$O$3:$O$21,1,0),0)</xm:f>
            <x14:dxf>
              <fill>
                <patternFill patternType="solid">
                  <fgColor theme="8" tint="0.79998168889431442"/>
                  <bgColor theme="8" tint="0.79998168889431442"/>
                </patternFill>
              </fill>
            </x14:dxf>
          </x14:cfRule>
          <x14:cfRule type="expression" priority="5" id="{93C9F748-21CB-4A32-8C66-065664FC70AD}">
            <xm:f>IF('Start Data'!$B$3=Feiertage!$N$2,VLOOKUP(C12,Feiertage!$N$3:$N$21,1,0),0)</xm:f>
            <x14:dxf>
              <fill>
                <patternFill patternType="solid">
                  <fgColor theme="8" tint="0.79998168889431442"/>
                  <bgColor theme="8" tint="0.79998168889431442"/>
                </patternFill>
              </fill>
            </x14:dxf>
          </x14:cfRule>
          <x14:cfRule type="expression" priority="6" id="{F8265A3D-EC27-49D2-8198-7B44F2AEED2F}">
            <xm:f>IF('Start Data'!$B$3=Feiertage!$M$2,VLOOKUP(C12,Feiertage!$M$3:$M$21,1,0),0)</xm:f>
            <x14:dxf>
              <fill>
                <patternFill patternType="solid">
                  <fgColor theme="8" tint="0.79998168889431442"/>
                  <bgColor theme="8" tint="0.79998168889431442"/>
                </patternFill>
              </fill>
            </x14:dxf>
          </x14:cfRule>
          <x14:cfRule type="expression" priority="7" id="{F3098EE4-40E8-4AC9-9870-EFDE2B9ED8A9}">
            <xm:f>IF('Start Data'!$B$3=Feiertage!$L$2,VLOOKUP(C12,Feiertage!$L$3:$L$21,1,0),0)</xm:f>
            <x14:dxf>
              <fill>
                <patternFill patternType="solid">
                  <fgColor theme="8" tint="0.79998168889431442"/>
                  <bgColor theme="8" tint="0.79998168889431442"/>
                </patternFill>
              </fill>
            </x14:dxf>
          </x14:cfRule>
          <x14:cfRule type="expression" priority="8" id="{1F86E3E2-07E4-4B1D-8C26-610370A6BF54}">
            <xm:f>IF('Start Data'!$B$3=Feiertage!$K$2,VLOOKUP(C12,Feiertage!$K$3:$K$21,1,0),0)</xm:f>
            <x14:dxf>
              <fill>
                <patternFill patternType="solid">
                  <fgColor theme="8" tint="0.79998168889431442"/>
                  <bgColor theme="8" tint="0.79998168889431442"/>
                </patternFill>
              </fill>
            </x14:dxf>
          </x14:cfRule>
          <x14:cfRule type="expression" priority="9" id="{0ECD1395-6C39-4281-BE2E-D428914AD2C4}">
            <xm:f>IF('Start Data'!$B$3=Feiertage!$J$2,VLOOKUP(C12,Feiertage!$J$3:$J$21,1,0),0)</xm:f>
            <x14:dxf>
              <fill>
                <patternFill patternType="solid">
                  <fgColor theme="8" tint="0.79998168889431442"/>
                  <bgColor theme="8" tint="0.79998168889431442"/>
                </patternFill>
              </fill>
            </x14:dxf>
          </x14:cfRule>
          <x14:cfRule type="expression" priority="10" id="{583BF60A-2EEB-42B5-B04F-E56856FF826B}">
            <xm:f>IF('Start Data'!$B$3=Feiertage!$I$2,VLOOKUP(C12,Feiertage!$I$3:$I$21,1,0),0)</xm:f>
            <x14:dxf>
              <fill>
                <patternFill patternType="solid">
                  <fgColor theme="8" tint="0.79998168889431442"/>
                  <bgColor theme="8" tint="0.79998168889431442"/>
                </patternFill>
              </fill>
            </x14:dxf>
          </x14:cfRule>
          <x14:cfRule type="expression" priority="11" id="{92519ACA-542E-46C5-8AEE-58CD57DA1B91}">
            <xm:f>IF('Start Data'!$B$3=Feiertage!$H$2,VLOOKUP(C12,Feiertage!$H$3:$H$21,1,0),0)</xm:f>
            <x14:dxf>
              <fill>
                <patternFill patternType="solid">
                  <fgColor theme="8" tint="0.79998168889431442"/>
                  <bgColor theme="8" tint="0.79998168889431442"/>
                </patternFill>
              </fill>
            </x14:dxf>
          </x14:cfRule>
          <x14:cfRule type="expression" priority="12" id="{55209BE8-F67D-4670-87BE-0F3D81E304F8}">
            <xm:f>IF('Start Data'!$B$3=Feiertage!$G$2,VLOOKUP(C12,Feiertage!$G$3:$G$21,1,0),0)</xm:f>
            <x14:dxf>
              <fill>
                <patternFill patternType="solid">
                  <fgColor theme="8" tint="0.79998168889431442"/>
                  <bgColor theme="8" tint="0.79998168889431442"/>
                </patternFill>
              </fill>
            </x14:dxf>
          </x14:cfRule>
          <x14:cfRule type="expression" priority="13" id="{6D4F84E4-B6E3-407B-A02C-EFE8A4CEA92A}">
            <xm:f>IF('Start Data'!$B$3=Feiertage!$F$2,VLOOKUP(C12,Feiertage!$F$3:$F$21,1,0),0)</xm:f>
            <x14:dxf>
              <fill>
                <patternFill patternType="solid">
                  <fgColor theme="8" tint="0.79998168889431442"/>
                  <bgColor theme="8" tint="0.79998168889431442"/>
                </patternFill>
              </fill>
            </x14:dxf>
          </x14:cfRule>
          <x14:cfRule type="expression" priority="14" id="{49A8B1FB-ACEF-42CD-AD4E-D99D1893182E}">
            <xm:f>IF('Start Data'!$B$3=Feiertage!$E$2,VLOOKUP(C12,Feiertage!$E$3:$E$21,1,0),0)</xm:f>
            <x14:dxf>
              <fill>
                <patternFill patternType="solid">
                  <fgColor theme="8" tint="0.79998168889431442"/>
                  <bgColor theme="8" tint="0.79998168889431442"/>
                </patternFill>
              </fill>
            </x14:dxf>
          </x14:cfRule>
          <x14:cfRule type="expression" priority="15" id="{B85492FD-5C77-4B09-BD4C-DB4641E02BAA}">
            <xm:f>IF('Start Data'!$B$3=Feiertage!$D$2,VLOOKUP(C12,Feiertage!$D$3:$D$21,1,0),0)</xm:f>
            <x14:dxf>
              <fill>
                <patternFill patternType="solid">
                  <fgColor theme="8" tint="0.79998168889431442"/>
                  <bgColor theme="8" tint="0.79998168889431442"/>
                </patternFill>
              </fill>
            </x14:dxf>
          </x14:cfRule>
          <x14:cfRule type="expression" priority="16" id="{D8FCF95A-5DA8-45F9-AF8F-17BA66D4855A}">
            <xm:f>IF('Start Data'!$B$3=Feiertage!$B$2,VLOOKUP(C12,Feiertage!$B$3:$B$21,1,0),0)</xm:f>
            <x14:dxf>
              <fill>
                <patternFill patternType="solid">
                  <fgColor theme="8" tint="0.79998168889431442"/>
                  <bgColor theme="8" tint="0.79998168889431442"/>
                </patternFill>
              </fill>
            </x14:dxf>
          </x14:cfRule>
          <x14:cfRule type="expression" priority="17" id="{6DD6B3F0-F398-4AB2-A1DD-7519C651AC57}">
            <xm:f>IF('Start Data'!$B$3=Feiertage!$C$2,VLOOKUP(C12,Feiertage!$C$3:$C$21,1,0),0)</xm:f>
            <x14:dxf>
              <fill>
                <patternFill patternType="solid">
                  <fgColor theme="8" tint="0.79998168889431442"/>
                  <bgColor theme="8" tint="0.79998168889431442"/>
                </patternFill>
              </fill>
            </x14:dxf>
          </x14:cfRule>
          <xm:sqref>C12:AG13</xm:sqref>
        </x14:conditionalFormatting>
        <x14:conditionalFormatting xmlns:xm="http://schemas.microsoft.com/office/excel/2006/main">
          <x14:cfRule type="expression" priority="56" id="{5E8E3AA8-8A40-4A5A-AF65-DC8D27164D01}">
            <xm:f>AND($C$13&gt;='Start Data'!$D38,$C$13&lt;='Start Data'!$E38,'Start Data'!$F38="x")</xm:f>
            <x14:dxf>
              <fill>
                <patternFill patternType="solid">
                  <fgColor indexed="26"/>
                  <bgColor indexed="26"/>
                </patternFill>
              </fill>
            </x14:dxf>
          </x14:cfRule>
          <xm:sqref>C15:AG29</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CC"/>
    <pageSetUpPr fitToPage="1"/>
  </sheetPr>
  <dimension ref="B1:AI41"/>
  <sheetViews>
    <sheetView showGridLines="0" workbookViewId="0">
      <selection activeCell="B10" sqref="B10:AH10"/>
    </sheetView>
  </sheetViews>
  <sheetFormatPr baseColWidth="10" defaultColWidth="11.28515625" defaultRowHeight="15" x14ac:dyDescent="0.25"/>
  <cols>
    <col min="1" max="1" width="2.7109375" style="20" customWidth="1"/>
    <col min="2" max="2" width="11.28515625" style="20"/>
    <col min="3" max="33" width="5" style="20" customWidth="1"/>
    <col min="34" max="35" width="7.7109375" style="20" customWidth="1"/>
    <col min="36" max="16384" width="11.28515625" style="20"/>
  </cols>
  <sheetData>
    <row r="1" spans="2:35" ht="15.75" thickBot="1" x14ac:dyDescent="0.3">
      <c r="B1" s="128" t="str">
        <f>January!B1</f>
        <v>as of 12/2024</v>
      </c>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row>
    <row r="2" spans="2:35" s="35" customFormat="1" ht="18" customHeight="1" x14ac:dyDescent="0.2">
      <c r="B2" s="130" t="s">
        <v>76</v>
      </c>
      <c r="C2" s="131"/>
      <c r="D2" s="131"/>
      <c r="E2" s="131"/>
      <c r="F2" s="131"/>
      <c r="G2" s="131"/>
      <c r="H2" s="131"/>
      <c r="I2" s="131"/>
      <c r="J2" s="131"/>
      <c r="K2" s="131"/>
      <c r="L2" s="131"/>
      <c r="M2" s="131"/>
      <c r="N2" s="131"/>
      <c r="O2" s="131"/>
      <c r="P2" s="131"/>
      <c r="Q2" s="131"/>
      <c r="R2" s="131"/>
      <c r="S2" s="131"/>
      <c r="T2" s="131"/>
      <c r="U2" s="132"/>
      <c r="V2" s="132"/>
      <c r="W2" s="132"/>
      <c r="X2" s="132"/>
      <c r="Y2" s="132"/>
      <c r="Z2" s="132"/>
      <c r="AA2" s="132"/>
      <c r="AB2" s="132"/>
      <c r="AC2" s="132"/>
      <c r="AD2" s="131"/>
      <c r="AE2" s="131"/>
      <c r="AF2" s="131"/>
      <c r="AG2" s="131"/>
      <c r="AH2" s="133"/>
      <c r="AI2" s="17"/>
    </row>
    <row r="3" spans="2:35" s="35" customFormat="1" ht="15" customHeight="1" thickBot="1" x14ac:dyDescent="0.25">
      <c r="B3" s="134"/>
      <c r="C3" s="135"/>
      <c r="D3" s="135"/>
      <c r="E3" s="135"/>
      <c r="F3" s="135"/>
      <c r="G3" s="135"/>
      <c r="H3" s="135"/>
      <c r="I3" s="135"/>
      <c r="J3" s="135"/>
      <c r="K3" s="135"/>
      <c r="L3" s="135"/>
      <c r="M3" s="135"/>
      <c r="N3" s="135"/>
      <c r="O3" s="135"/>
      <c r="P3" s="135"/>
      <c r="Q3" s="135"/>
      <c r="R3" s="135"/>
      <c r="S3" s="135"/>
      <c r="T3" s="135"/>
      <c r="U3" s="136"/>
      <c r="V3" s="136"/>
      <c r="W3" s="136"/>
      <c r="X3" s="136"/>
      <c r="Y3" s="136"/>
      <c r="Z3" s="136"/>
      <c r="AA3" s="136"/>
      <c r="AB3" s="136"/>
      <c r="AC3" s="136"/>
      <c r="AD3" s="135"/>
      <c r="AE3" s="135"/>
      <c r="AF3" s="135"/>
      <c r="AG3" s="135"/>
      <c r="AH3" s="137"/>
      <c r="AI3" s="36"/>
    </row>
    <row r="4" spans="2:35" ht="15.75" x14ac:dyDescent="0.25">
      <c r="B4" s="388" t="s">
        <v>82</v>
      </c>
      <c r="C4" s="389"/>
      <c r="D4" s="389"/>
      <c r="E4" s="389"/>
      <c r="F4" s="389"/>
      <c r="G4" s="390"/>
      <c r="H4" s="391">
        <f>'Start Data'!$B$7</f>
        <v>0</v>
      </c>
      <c r="I4" s="392"/>
      <c r="J4" s="392"/>
      <c r="K4" s="392"/>
      <c r="L4" s="138"/>
      <c r="M4" s="139"/>
      <c r="N4" s="139"/>
      <c r="O4" s="139"/>
      <c r="P4" s="139"/>
      <c r="Q4" s="139"/>
      <c r="R4" s="139"/>
      <c r="S4" s="139"/>
      <c r="T4" s="139"/>
      <c r="U4" s="139"/>
      <c r="V4" s="139"/>
      <c r="W4" s="139"/>
      <c r="X4" s="139"/>
      <c r="Y4" s="139"/>
      <c r="Z4" s="139"/>
      <c r="AA4" s="139"/>
      <c r="AB4" s="139"/>
      <c r="AC4" s="139"/>
      <c r="AD4" s="140"/>
      <c r="AE4" s="140"/>
      <c r="AF4" s="140"/>
      <c r="AG4" s="140"/>
      <c r="AH4" s="141"/>
    </row>
    <row r="5" spans="2:35" ht="15.75" x14ac:dyDescent="0.25">
      <c r="B5" s="393" t="s">
        <v>83</v>
      </c>
      <c r="C5" s="394"/>
      <c r="D5" s="394"/>
      <c r="E5" s="394"/>
      <c r="F5" s="394"/>
      <c r="G5" s="395"/>
      <c r="H5" s="396">
        <f>'Start Data'!$B$8</f>
        <v>0</v>
      </c>
      <c r="I5" s="397"/>
      <c r="J5" s="397"/>
      <c r="K5" s="397"/>
      <c r="L5" s="142"/>
      <c r="M5" s="129"/>
      <c r="N5" s="129"/>
      <c r="O5" s="129"/>
      <c r="P5" s="129"/>
      <c r="Q5" s="129"/>
      <c r="R5" s="129"/>
      <c r="S5" s="129"/>
      <c r="T5" s="129"/>
      <c r="U5" s="398" t="s">
        <v>85</v>
      </c>
      <c r="V5" s="399"/>
      <c r="W5" s="400">
        <f>'Start Data'!$B$4</f>
        <v>0</v>
      </c>
      <c r="X5" s="399"/>
      <c r="Y5" s="143"/>
      <c r="Z5" s="129"/>
      <c r="AA5" s="129"/>
      <c r="AB5" s="129"/>
      <c r="AC5" s="129"/>
      <c r="AD5" s="129"/>
      <c r="AE5" s="129"/>
      <c r="AF5" s="129"/>
      <c r="AG5" s="144"/>
      <c r="AH5" s="145"/>
      <c r="AI5" s="19"/>
    </row>
    <row r="6" spans="2:35" ht="15.75" x14ac:dyDescent="0.25">
      <c r="B6" s="393" t="s">
        <v>131</v>
      </c>
      <c r="C6" s="394"/>
      <c r="D6" s="394"/>
      <c r="E6" s="394"/>
      <c r="F6" s="394"/>
      <c r="G6" s="395"/>
      <c r="H6" s="401">
        <f>'Start Data'!$B$9</f>
        <v>0</v>
      </c>
      <c r="I6" s="402"/>
      <c r="J6" s="402"/>
      <c r="K6" s="403"/>
      <c r="L6" s="142"/>
      <c r="M6" s="129"/>
      <c r="N6" s="129"/>
      <c r="O6" s="129"/>
      <c r="P6" s="129"/>
      <c r="Q6" s="129"/>
      <c r="R6" s="129"/>
      <c r="S6" s="129"/>
      <c r="T6" s="129"/>
      <c r="U6" s="404" t="s">
        <v>84</v>
      </c>
      <c r="V6" s="399"/>
      <c r="W6" s="405" t="s">
        <v>100</v>
      </c>
      <c r="X6" s="406"/>
      <c r="Y6" s="146"/>
      <c r="Z6" s="147"/>
      <c r="AA6" s="148"/>
      <c r="AB6" s="148"/>
      <c r="AC6" s="148"/>
      <c r="AD6" s="149"/>
      <c r="AE6" s="150"/>
      <c r="AF6" s="151"/>
      <c r="AG6" s="144"/>
      <c r="AH6" s="145"/>
      <c r="AI6" s="19"/>
    </row>
    <row r="7" spans="2:35" ht="15.75" customHeight="1" x14ac:dyDescent="0.25">
      <c r="B7" s="393" t="s">
        <v>130</v>
      </c>
      <c r="C7" s="394"/>
      <c r="D7" s="394"/>
      <c r="E7" s="394"/>
      <c r="F7" s="394"/>
      <c r="G7" s="395"/>
      <c r="H7" s="396">
        <f>'Start Data'!$B$10</f>
        <v>0</v>
      </c>
      <c r="I7" s="397"/>
      <c r="J7" s="397"/>
      <c r="K7" s="397"/>
      <c r="L7" s="142"/>
      <c r="M7" s="152"/>
      <c r="N7" s="129"/>
      <c r="O7" s="129"/>
      <c r="P7" s="129"/>
      <c r="Q7" s="129"/>
      <c r="R7" s="153"/>
      <c r="S7" s="151"/>
      <c r="T7" s="151"/>
      <c r="U7" s="129"/>
      <c r="V7" s="154"/>
      <c r="W7" s="154"/>
      <c r="X7" s="154"/>
      <c r="Y7" s="154"/>
      <c r="Z7" s="129"/>
      <c r="AA7" s="129"/>
      <c r="AB7" s="129"/>
      <c r="AC7" s="129"/>
      <c r="AD7" s="152"/>
      <c r="AE7" s="152"/>
      <c r="AF7" s="152"/>
      <c r="AG7" s="152"/>
      <c r="AH7" s="155"/>
      <c r="AI7" s="19"/>
    </row>
    <row r="8" spans="2:35" ht="15.75" customHeight="1" x14ac:dyDescent="0.25">
      <c r="B8" s="393" t="s">
        <v>132</v>
      </c>
      <c r="C8" s="394"/>
      <c r="D8" s="394"/>
      <c r="E8" s="394"/>
      <c r="F8" s="394"/>
      <c r="G8" s="395"/>
      <c r="H8" s="396">
        <f>'Start Data'!B11</f>
        <v>0</v>
      </c>
      <c r="I8" s="397"/>
      <c r="J8" s="397"/>
      <c r="K8" s="397"/>
      <c r="L8" s="156"/>
      <c r="M8" s="142"/>
      <c r="N8" s="129"/>
      <c r="O8" s="129"/>
      <c r="P8" s="129"/>
      <c r="Q8" s="129"/>
      <c r="R8" s="129"/>
      <c r="S8" s="129"/>
      <c r="T8" s="129"/>
      <c r="U8" s="149"/>
      <c r="V8" s="149"/>
      <c r="W8" s="149"/>
      <c r="X8" s="149"/>
      <c r="Y8" s="149"/>
      <c r="Z8" s="142"/>
      <c r="AA8" s="142"/>
      <c r="AB8" s="142"/>
      <c r="AC8" s="142"/>
      <c r="AD8" s="157"/>
      <c r="AE8" s="157"/>
      <c r="AF8" s="157"/>
      <c r="AG8" s="157"/>
      <c r="AH8" s="158"/>
      <c r="AI8" s="37"/>
    </row>
    <row r="9" spans="2:35" ht="16.5" customHeight="1" thickBot="1" x14ac:dyDescent="0.3">
      <c r="B9" s="407" t="s">
        <v>137</v>
      </c>
      <c r="C9" s="408"/>
      <c r="D9" s="408"/>
      <c r="E9" s="408"/>
      <c r="F9" s="408"/>
      <c r="G9" s="409"/>
      <c r="H9" s="382">
        <f>'Start Data'!$B$12</f>
        <v>0</v>
      </c>
      <c r="I9" s="383"/>
      <c r="J9" s="383"/>
      <c r="K9" s="383"/>
      <c r="L9" s="159"/>
      <c r="M9" s="160"/>
      <c r="N9" s="161"/>
      <c r="O9" s="161"/>
      <c r="P9" s="161"/>
      <c r="Q9" s="161"/>
      <c r="R9" s="161"/>
      <c r="S9" s="161"/>
      <c r="T9" s="162"/>
      <c r="U9" s="162"/>
      <c r="V9" s="162"/>
      <c r="W9" s="162"/>
      <c r="X9" s="162"/>
      <c r="Y9" s="162"/>
      <c r="Z9" s="162"/>
      <c r="AA9" s="162"/>
      <c r="AB9" s="162"/>
      <c r="AC9" s="162"/>
      <c r="AD9" s="162"/>
      <c r="AE9" s="162"/>
      <c r="AF9" s="162"/>
      <c r="AG9" s="162"/>
      <c r="AH9" s="163"/>
      <c r="AI9" s="38"/>
    </row>
    <row r="10" spans="2:35" ht="15" customHeight="1" x14ac:dyDescent="0.3">
      <c r="B10" s="376" t="str">
        <f>January!B10</f>
        <v>Before starting completing the hours, please confirm that you have read the instructions in the sheet START DATA.</v>
      </c>
      <c r="C10" s="377"/>
      <c r="D10" s="377"/>
      <c r="E10" s="377"/>
      <c r="F10" s="377"/>
      <c r="G10" s="377"/>
      <c r="H10" s="377"/>
      <c r="I10" s="377"/>
      <c r="J10" s="377"/>
      <c r="K10" s="377"/>
      <c r="L10" s="377"/>
      <c r="M10" s="377"/>
      <c r="N10" s="377"/>
      <c r="O10" s="377"/>
      <c r="P10" s="377"/>
      <c r="Q10" s="377"/>
      <c r="R10" s="377"/>
      <c r="S10" s="377"/>
      <c r="T10" s="377"/>
      <c r="U10" s="377"/>
      <c r="V10" s="377"/>
      <c r="W10" s="377"/>
      <c r="X10" s="377"/>
      <c r="Y10" s="377"/>
      <c r="Z10" s="377"/>
      <c r="AA10" s="377"/>
      <c r="AB10" s="377"/>
      <c r="AC10" s="377"/>
      <c r="AD10" s="377"/>
      <c r="AE10" s="377"/>
      <c r="AF10" s="377"/>
      <c r="AG10" s="377"/>
      <c r="AH10" s="378"/>
      <c r="AI10" s="18"/>
    </row>
    <row r="11" spans="2:35" x14ac:dyDescent="0.25">
      <c r="B11" s="164" t="s">
        <v>96</v>
      </c>
      <c r="C11" s="165"/>
      <c r="D11" s="165"/>
      <c r="E11" s="165"/>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E11" s="165"/>
      <c r="AF11" s="165"/>
      <c r="AG11" s="165"/>
      <c r="AH11" s="166"/>
      <c r="AI11" s="67"/>
    </row>
    <row r="12" spans="2:35" x14ac:dyDescent="0.25">
      <c r="B12" s="117" t="s">
        <v>33</v>
      </c>
      <c r="C12" s="124">
        <f>Jahresübersicht!B15</f>
        <v>153</v>
      </c>
      <c r="D12" s="124">
        <f>Jahresübersicht!C15</f>
        <v>154</v>
      </c>
      <c r="E12" s="124">
        <f>Jahresübersicht!D15</f>
        <v>155</v>
      </c>
      <c r="F12" s="124">
        <f>Jahresübersicht!E15</f>
        <v>156</v>
      </c>
      <c r="G12" s="124">
        <f>Jahresübersicht!F15</f>
        <v>157</v>
      </c>
      <c r="H12" s="124">
        <f>Jahresübersicht!G15</f>
        <v>158</v>
      </c>
      <c r="I12" s="124">
        <f>Jahresübersicht!H15</f>
        <v>159</v>
      </c>
      <c r="J12" s="124">
        <f>Jahresübersicht!I15</f>
        <v>160</v>
      </c>
      <c r="K12" s="124">
        <f>Jahresübersicht!J15</f>
        <v>161</v>
      </c>
      <c r="L12" s="124">
        <f>Jahresübersicht!K15</f>
        <v>162</v>
      </c>
      <c r="M12" s="124">
        <f>Jahresübersicht!L15</f>
        <v>163</v>
      </c>
      <c r="N12" s="124">
        <f>Jahresübersicht!M15</f>
        <v>164</v>
      </c>
      <c r="O12" s="124">
        <f>Jahresübersicht!N15</f>
        <v>165</v>
      </c>
      <c r="P12" s="124">
        <f>Jahresübersicht!O15</f>
        <v>166</v>
      </c>
      <c r="Q12" s="124">
        <f>Jahresübersicht!P15</f>
        <v>167</v>
      </c>
      <c r="R12" s="124">
        <f>Jahresübersicht!Q15</f>
        <v>168</v>
      </c>
      <c r="S12" s="124">
        <f>Jahresübersicht!R15</f>
        <v>169</v>
      </c>
      <c r="T12" s="124">
        <f>Jahresübersicht!S15</f>
        <v>170</v>
      </c>
      <c r="U12" s="124">
        <f>Jahresübersicht!T15</f>
        <v>171</v>
      </c>
      <c r="V12" s="124">
        <f>Jahresübersicht!U15</f>
        <v>172</v>
      </c>
      <c r="W12" s="124">
        <f>Jahresübersicht!V15</f>
        <v>173</v>
      </c>
      <c r="X12" s="124">
        <f>Jahresübersicht!W15</f>
        <v>174</v>
      </c>
      <c r="Y12" s="124">
        <f>Jahresübersicht!X15</f>
        <v>175</v>
      </c>
      <c r="Z12" s="124">
        <f>Jahresübersicht!Y15</f>
        <v>176</v>
      </c>
      <c r="AA12" s="124">
        <f>Jahresübersicht!Z15</f>
        <v>177</v>
      </c>
      <c r="AB12" s="124">
        <f>Jahresübersicht!AA15</f>
        <v>178</v>
      </c>
      <c r="AC12" s="124">
        <f>Jahresübersicht!AB15</f>
        <v>179</v>
      </c>
      <c r="AD12" s="124">
        <f>Jahresübersicht!AC15</f>
        <v>180</v>
      </c>
      <c r="AE12" s="124">
        <f>Jahresübersicht!AD15</f>
        <v>181</v>
      </c>
      <c r="AF12" s="124">
        <f>Jahresübersicht!AE15</f>
        <v>182</v>
      </c>
      <c r="AG12" s="124" t="str">
        <f>Jahresübersicht!AF15</f>
        <v/>
      </c>
      <c r="AH12" s="379" t="s">
        <v>78</v>
      </c>
      <c r="AI12" s="373" t="s">
        <v>77</v>
      </c>
    </row>
    <row r="13" spans="2:35" x14ac:dyDescent="0.25">
      <c r="B13" s="117" t="s">
        <v>35</v>
      </c>
      <c r="C13" s="126">
        <f>Jahresübersicht!B16</f>
        <v>153</v>
      </c>
      <c r="D13" s="126">
        <f>Jahresübersicht!C16</f>
        <v>154</v>
      </c>
      <c r="E13" s="126">
        <f>Jahresübersicht!D16</f>
        <v>155</v>
      </c>
      <c r="F13" s="126">
        <f>Jahresübersicht!E16</f>
        <v>156</v>
      </c>
      <c r="G13" s="126">
        <f>Jahresübersicht!F16</f>
        <v>157</v>
      </c>
      <c r="H13" s="126">
        <f>Jahresübersicht!G16</f>
        <v>158</v>
      </c>
      <c r="I13" s="126">
        <f>Jahresübersicht!H16</f>
        <v>159</v>
      </c>
      <c r="J13" s="126">
        <f>Jahresübersicht!I16</f>
        <v>160</v>
      </c>
      <c r="K13" s="126">
        <f>Jahresübersicht!J16</f>
        <v>161</v>
      </c>
      <c r="L13" s="126">
        <f>Jahresübersicht!K16</f>
        <v>162</v>
      </c>
      <c r="M13" s="126">
        <f>Jahresübersicht!L16</f>
        <v>163</v>
      </c>
      <c r="N13" s="126">
        <f>Jahresübersicht!M16</f>
        <v>164</v>
      </c>
      <c r="O13" s="126">
        <f>Jahresübersicht!N16</f>
        <v>165</v>
      </c>
      <c r="P13" s="126">
        <f>Jahresübersicht!O16</f>
        <v>166</v>
      </c>
      <c r="Q13" s="126">
        <f>Jahresübersicht!P16</f>
        <v>167</v>
      </c>
      <c r="R13" s="126">
        <f>Jahresübersicht!Q16</f>
        <v>168</v>
      </c>
      <c r="S13" s="126">
        <f>Jahresübersicht!R16</f>
        <v>169</v>
      </c>
      <c r="T13" s="126">
        <f>Jahresübersicht!S16</f>
        <v>170</v>
      </c>
      <c r="U13" s="126">
        <f>Jahresübersicht!T16</f>
        <v>171</v>
      </c>
      <c r="V13" s="126">
        <f>Jahresübersicht!U16</f>
        <v>172</v>
      </c>
      <c r="W13" s="126">
        <f>Jahresübersicht!V16</f>
        <v>173</v>
      </c>
      <c r="X13" s="126">
        <f>Jahresübersicht!W16</f>
        <v>174</v>
      </c>
      <c r="Y13" s="126">
        <f>Jahresübersicht!X16</f>
        <v>175</v>
      </c>
      <c r="Z13" s="126">
        <f>Jahresübersicht!Y16</f>
        <v>176</v>
      </c>
      <c r="AA13" s="126">
        <f>Jahresübersicht!Z16</f>
        <v>177</v>
      </c>
      <c r="AB13" s="126">
        <f>Jahresübersicht!AA16</f>
        <v>178</v>
      </c>
      <c r="AC13" s="126">
        <f>Jahresübersicht!AB16</f>
        <v>179</v>
      </c>
      <c r="AD13" s="126">
        <f>Jahresübersicht!AC16</f>
        <v>180</v>
      </c>
      <c r="AE13" s="126">
        <f>Jahresübersicht!AD16</f>
        <v>181</v>
      </c>
      <c r="AF13" s="126">
        <f>Jahresübersicht!AE16</f>
        <v>182</v>
      </c>
      <c r="AG13" s="126" t="str">
        <f>Jahresübersicht!AF16</f>
        <v/>
      </c>
      <c r="AH13" s="380"/>
      <c r="AI13" s="374"/>
    </row>
    <row r="14" spans="2:35" ht="39" x14ac:dyDescent="0.25">
      <c r="B14" s="167" t="s">
        <v>36</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381" t="s">
        <v>34</v>
      </c>
      <c r="AI14" s="375"/>
    </row>
    <row r="15" spans="2:35" x14ac:dyDescent="0.25">
      <c r="B15" s="168" t="str">
        <f>'Start Data'!A38</f>
        <v>WP 1</v>
      </c>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120">
        <f t="shared" ref="AH15:AH30" si="0">SUM(C15:AG15)</f>
        <v>0</v>
      </c>
      <c r="AI15" s="121" t="e">
        <f>SUM(C15:AG15)/'Start Data'!$B$17</f>
        <v>#DIV/0!</v>
      </c>
    </row>
    <row r="16" spans="2:35" x14ac:dyDescent="0.25">
      <c r="B16" s="168" t="str">
        <f>'Start Data'!A39</f>
        <v>WP 2</v>
      </c>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120">
        <f t="shared" si="0"/>
        <v>0</v>
      </c>
      <c r="AI16" s="121" t="e">
        <f>SUM(C16:AG16)/'Start Data'!$B$17</f>
        <v>#DIV/0!</v>
      </c>
    </row>
    <row r="17" spans="2:35" x14ac:dyDescent="0.25">
      <c r="B17" s="168" t="str">
        <f>'Start Data'!A40</f>
        <v>WP 3</v>
      </c>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120">
        <f t="shared" si="0"/>
        <v>0</v>
      </c>
      <c r="AI17" s="121" t="e">
        <f>SUM(C17:AG17)/'Start Data'!$B$17</f>
        <v>#DIV/0!</v>
      </c>
    </row>
    <row r="18" spans="2:35" x14ac:dyDescent="0.25">
      <c r="B18" s="168" t="str">
        <f>'Start Data'!A41</f>
        <v>WP 4</v>
      </c>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120">
        <f t="shared" si="0"/>
        <v>0</v>
      </c>
      <c r="AI18" s="121" t="e">
        <f>SUM(C18:AG18)/'Start Data'!$B$17</f>
        <v>#DIV/0!</v>
      </c>
    </row>
    <row r="19" spans="2:35" x14ac:dyDescent="0.25">
      <c r="B19" s="168" t="str">
        <f>'Start Data'!A42</f>
        <v>WP 5</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120">
        <f t="shared" si="0"/>
        <v>0</v>
      </c>
      <c r="AI19" s="121" t="e">
        <f>SUM(C19:AG19)/'Start Data'!$B$17</f>
        <v>#DIV/0!</v>
      </c>
    </row>
    <row r="20" spans="2:35" x14ac:dyDescent="0.25">
      <c r="B20" s="168" t="str">
        <f>'Start Data'!A43</f>
        <v>WP 6</v>
      </c>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120">
        <f t="shared" si="0"/>
        <v>0</v>
      </c>
      <c r="AI20" s="121" t="e">
        <f>SUM(C20:AG20)/'Start Data'!$B$17</f>
        <v>#DIV/0!</v>
      </c>
    </row>
    <row r="21" spans="2:35" x14ac:dyDescent="0.25">
      <c r="B21" s="168" t="str">
        <f>'Start Data'!A44</f>
        <v>WP 7</v>
      </c>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120">
        <f t="shared" si="0"/>
        <v>0</v>
      </c>
      <c r="AI21" s="121" t="e">
        <f>SUM(C21:AG21)/'Start Data'!$B$17</f>
        <v>#DIV/0!</v>
      </c>
    </row>
    <row r="22" spans="2:35" x14ac:dyDescent="0.25">
      <c r="B22" s="168" t="str">
        <f>'Start Data'!A45</f>
        <v>WP 8</v>
      </c>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120">
        <f t="shared" si="0"/>
        <v>0</v>
      </c>
      <c r="AI22" s="121" t="e">
        <f>SUM(C22:AG22)/'Start Data'!$B$17</f>
        <v>#DIV/0!</v>
      </c>
    </row>
    <row r="23" spans="2:35" x14ac:dyDescent="0.25">
      <c r="B23" s="168" t="str">
        <f>'Start Data'!A46</f>
        <v>WP 9</v>
      </c>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120">
        <f t="shared" si="0"/>
        <v>0</v>
      </c>
      <c r="AI23" s="121" t="e">
        <f>SUM(C23:AG23)/'Start Data'!$B$17</f>
        <v>#DIV/0!</v>
      </c>
    </row>
    <row r="24" spans="2:35" x14ac:dyDescent="0.25">
      <c r="B24" s="168" t="str">
        <f>'Start Data'!A47</f>
        <v>WP 10</v>
      </c>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120">
        <f t="shared" si="0"/>
        <v>0</v>
      </c>
      <c r="AI24" s="121" t="e">
        <f>SUM(C24:AG24)/'Start Data'!$B$17</f>
        <v>#DIV/0!</v>
      </c>
    </row>
    <row r="25" spans="2:35" x14ac:dyDescent="0.25">
      <c r="B25" s="168" t="str">
        <f>'Start Data'!A48</f>
        <v>WP 11</v>
      </c>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120">
        <f t="shared" si="0"/>
        <v>0</v>
      </c>
      <c r="AI25" s="121" t="e">
        <f>SUM(C25:AG25)/'Start Data'!$B$17</f>
        <v>#DIV/0!</v>
      </c>
    </row>
    <row r="26" spans="2:35" x14ac:dyDescent="0.25">
      <c r="B26" s="168" t="str">
        <f>'Start Data'!A49</f>
        <v>WP 12</v>
      </c>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120">
        <f t="shared" si="0"/>
        <v>0</v>
      </c>
      <c r="AI26" s="121" t="e">
        <f>SUM(C26:AG26)/'Start Data'!$B$17</f>
        <v>#DIV/0!</v>
      </c>
    </row>
    <row r="27" spans="2:35" x14ac:dyDescent="0.25">
      <c r="B27" s="168" t="str">
        <f>'Start Data'!A50</f>
        <v>WP 13</v>
      </c>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120">
        <f t="shared" si="0"/>
        <v>0</v>
      </c>
      <c r="AI27" s="121" t="e">
        <f>SUM(C27:AG27)/'Start Data'!$B$17</f>
        <v>#DIV/0!</v>
      </c>
    </row>
    <row r="28" spans="2:35" x14ac:dyDescent="0.25">
      <c r="B28" s="168" t="str">
        <f>'Start Data'!A51</f>
        <v>WP 14</v>
      </c>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120">
        <f t="shared" si="0"/>
        <v>0</v>
      </c>
      <c r="AI28" s="121" t="e">
        <f>SUM(C28:AG28)/'Start Data'!$B$17</f>
        <v>#DIV/0!</v>
      </c>
    </row>
    <row r="29" spans="2:35" x14ac:dyDescent="0.25">
      <c r="B29" s="168" t="str">
        <f>'Start Data'!A52</f>
        <v>WP 15</v>
      </c>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120">
        <f t="shared" si="0"/>
        <v>0</v>
      </c>
      <c r="AI29" s="121" t="e">
        <f>SUM(C29:AG29)/'Start Data'!$B$17</f>
        <v>#DIV/0!</v>
      </c>
    </row>
    <row r="30" spans="2:35" x14ac:dyDescent="0.25">
      <c r="B30" s="122" t="s">
        <v>37</v>
      </c>
      <c r="C30" s="123">
        <f>SUM(C15:C29)</f>
        <v>0</v>
      </c>
      <c r="D30" s="123">
        <f t="shared" ref="D30:AG30" si="1">SUM(D15:D29)</f>
        <v>0</v>
      </c>
      <c r="E30" s="123">
        <f t="shared" si="1"/>
        <v>0</v>
      </c>
      <c r="F30" s="123">
        <f t="shared" si="1"/>
        <v>0</v>
      </c>
      <c r="G30" s="123">
        <f t="shared" si="1"/>
        <v>0</v>
      </c>
      <c r="H30" s="123">
        <f t="shared" si="1"/>
        <v>0</v>
      </c>
      <c r="I30" s="123">
        <f t="shared" si="1"/>
        <v>0</v>
      </c>
      <c r="J30" s="123">
        <f t="shared" si="1"/>
        <v>0</v>
      </c>
      <c r="K30" s="123">
        <f t="shared" si="1"/>
        <v>0</v>
      </c>
      <c r="L30" s="123">
        <f t="shared" si="1"/>
        <v>0</v>
      </c>
      <c r="M30" s="123">
        <f t="shared" si="1"/>
        <v>0</v>
      </c>
      <c r="N30" s="123">
        <f t="shared" si="1"/>
        <v>0</v>
      </c>
      <c r="O30" s="123">
        <f t="shared" si="1"/>
        <v>0</v>
      </c>
      <c r="P30" s="123">
        <f t="shared" si="1"/>
        <v>0</v>
      </c>
      <c r="Q30" s="123">
        <f t="shared" si="1"/>
        <v>0</v>
      </c>
      <c r="R30" s="123">
        <f t="shared" si="1"/>
        <v>0</v>
      </c>
      <c r="S30" s="123">
        <f t="shared" si="1"/>
        <v>0</v>
      </c>
      <c r="T30" s="123">
        <f t="shared" si="1"/>
        <v>0</v>
      </c>
      <c r="U30" s="123">
        <f t="shared" si="1"/>
        <v>0</v>
      </c>
      <c r="V30" s="123">
        <f t="shared" si="1"/>
        <v>0</v>
      </c>
      <c r="W30" s="123">
        <f t="shared" si="1"/>
        <v>0</v>
      </c>
      <c r="X30" s="123">
        <f t="shared" si="1"/>
        <v>0</v>
      </c>
      <c r="Y30" s="123">
        <f t="shared" si="1"/>
        <v>0</v>
      </c>
      <c r="Z30" s="123">
        <f t="shared" si="1"/>
        <v>0</v>
      </c>
      <c r="AA30" s="123">
        <f t="shared" si="1"/>
        <v>0</v>
      </c>
      <c r="AB30" s="123">
        <f t="shared" si="1"/>
        <v>0</v>
      </c>
      <c r="AC30" s="123">
        <f t="shared" si="1"/>
        <v>0</v>
      </c>
      <c r="AD30" s="123">
        <f t="shared" si="1"/>
        <v>0</v>
      </c>
      <c r="AE30" s="123">
        <f t="shared" si="1"/>
        <v>0</v>
      </c>
      <c r="AF30" s="123">
        <f t="shared" si="1"/>
        <v>0</v>
      </c>
      <c r="AG30" s="123">
        <f t="shared" si="1"/>
        <v>0</v>
      </c>
      <c r="AH30" s="120">
        <f t="shared" si="0"/>
        <v>0</v>
      </c>
      <c r="AI30" s="121" t="e">
        <f>SUM(C30:AG30)/'Start Data'!$B$17</f>
        <v>#DIV/0!</v>
      </c>
    </row>
    <row r="31" spans="2:35" x14ac:dyDescent="0.25">
      <c r="B31" s="4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48"/>
      <c r="AI31" s="18"/>
    </row>
    <row r="32" spans="2:35" x14ac:dyDescent="0.25">
      <c r="B32" s="322" t="s">
        <v>146</v>
      </c>
      <c r="C32" s="323"/>
      <c r="D32" s="323"/>
      <c r="E32" s="323"/>
      <c r="F32" s="323"/>
      <c r="G32" s="323"/>
      <c r="H32" s="323"/>
      <c r="I32" s="323"/>
      <c r="J32" s="323"/>
      <c r="K32" s="323"/>
      <c r="L32" s="323"/>
      <c r="M32" s="323"/>
      <c r="N32" s="323"/>
      <c r="O32" s="323"/>
      <c r="P32" s="323"/>
      <c r="Q32" s="323"/>
      <c r="R32" s="323"/>
      <c r="S32" s="323"/>
      <c r="T32" s="323"/>
      <c r="U32" s="323"/>
      <c r="V32" s="323"/>
      <c r="W32" s="323"/>
      <c r="X32" s="323"/>
      <c r="Y32" s="323"/>
      <c r="Z32" s="323"/>
      <c r="AA32" s="323"/>
      <c r="AB32" s="323"/>
      <c r="AC32" s="323"/>
      <c r="AD32" s="323"/>
      <c r="AE32" s="323"/>
      <c r="AF32" s="323"/>
      <c r="AG32" s="323"/>
      <c r="AH32" s="324"/>
      <c r="AI32" s="18"/>
    </row>
    <row r="33" spans="2:35" x14ac:dyDescent="0.25">
      <c r="B33" s="325"/>
      <c r="C33" s="326"/>
      <c r="D33" s="326"/>
      <c r="E33" s="326"/>
      <c r="F33" s="326"/>
      <c r="G33" s="326"/>
      <c r="H33" s="326"/>
      <c r="I33" s="326"/>
      <c r="J33" s="326"/>
      <c r="K33" s="326"/>
      <c r="L33" s="326"/>
      <c r="M33" s="326"/>
      <c r="N33" s="326"/>
      <c r="O33" s="326"/>
      <c r="P33" s="326"/>
      <c r="Q33" s="326"/>
      <c r="R33" s="326"/>
      <c r="S33" s="326"/>
      <c r="T33" s="326"/>
      <c r="U33" s="326"/>
      <c r="V33" s="326"/>
      <c r="W33" s="326"/>
      <c r="X33" s="326"/>
      <c r="Y33" s="326"/>
      <c r="Z33" s="326"/>
      <c r="AA33" s="326"/>
      <c r="AB33" s="326"/>
      <c r="AC33" s="326"/>
      <c r="AD33" s="326"/>
      <c r="AE33" s="326"/>
      <c r="AF33" s="326"/>
      <c r="AG33" s="326"/>
      <c r="AH33" s="327"/>
      <c r="AI33" s="18"/>
    </row>
    <row r="34" spans="2:35" x14ac:dyDescent="0.25">
      <c r="B34" s="328"/>
      <c r="C34" s="329"/>
      <c r="D34" s="329"/>
      <c r="E34" s="329"/>
      <c r="F34" s="329"/>
      <c r="G34" s="329"/>
      <c r="H34" s="329"/>
      <c r="I34" s="329"/>
      <c r="J34" s="329"/>
      <c r="K34" s="329"/>
      <c r="L34" s="329"/>
      <c r="M34" s="329"/>
      <c r="N34" s="329"/>
      <c r="O34" s="329"/>
      <c r="P34" s="329"/>
      <c r="Q34" s="329"/>
      <c r="R34" s="329"/>
      <c r="S34" s="329"/>
      <c r="T34" s="329"/>
      <c r="U34" s="329"/>
      <c r="V34" s="329"/>
      <c r="W34" s="329"/>
      <c r="X34" s="329"/>
      <c r="Y34" s="329"/>
      <c r="Z34" s="329"/>
      <c r="AA34" s="329"/>
      <c r="AB34" s="329"/>
      <c r="AC34" s="329"/>
      <c r="AD34" s="329"/>
      <c r="AE34" s="329"/>
      <c r="AF34" s="329"/>
      <c r="AG34" s="329"/>
      <c r="AH34" s="330"/>
      <c r="AI34" s="18"/>
    </row>
    <row r="35" spans="2:35" x14ac:dyDescent="0.25">
      <c r="B35" s="169"/>
      <c r="C35" s="170"/>
      <c r="D35" s="170"/>
      <c r="E35" s="170"/>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1"/>
      <c r="AI35" s="18"/>
    </row>
    <row r="36" spans="2:35" x14ac:dyDescent="0.25">
      <c r="B36" s="384" t="s">
        <v>129</v>
      </c>
      <c r="C36" s="385"/>
      <c r="D36" s="385"/>
      <c r="E36" s="385"/>
      <c r="F36" s="385"/>
      <c r="G36" s="385"/>
      <c r="H36" s="385"/>
      <c r="I36" s="385"/>
      <c r="J36" s="385"/>
      <c r="K36" s="385"/>
      <c r="L36" s="385"/>
      <c r="M36" s="385"/>
      <c r="N36" s="385"/>
      <c r="O36" s="385"/>
      <c r="P36" s="385"/>
      <c r="Q36" s="385"/>
      <c r="R36" s="385"/>
      <c r="S36" s="385"/>
      <c r="T36" s="385"/>
      <c r="U36" s="385"/>
      <c r="V36" s="385"/>
      <c r="W36" s="385"/>
      <c r="X36" s="385"/>
      <c r="Y36" s="385"/>
      <c r="Z36" s="385"/>
      <c r="AA36" s="385"/>
      <c r="AB36" s="385"/>
      <c r="AC36" s="385"/>
      <c r="AD36" s="385"/>
      <c r="AE36" s="385"/>
      <c r="AF36" s="385"/>
      <c r="AG36" s="385"/>
      <c r="AH36" s="386"/>
      <c r="AI36" s="18"/>
    </row>
    <row r="37" spans="2:35" x14ac:dyDescent="0.25">
      <c r="B37" s="387"/>
      <c r="C37" s="385"/>
      <c r="D37" s="385"/>
      <c r="E37" s="385"/>
      <c r="F37" s="385"/>
      <c r="G37" s="385"/>
      <c r="H37" s="385"/>
      <c r="I37" s="385"/>
      <c r="J37" s="385"/>
      <c r="K37" s="385"/>
      <c r="L37" s="385"/>
      <c r="M37" s="385"/>
      <c r="N37" s="385"/>
      <c r="O37" s="385"/>
      <c r="P37" s="385"/>
      <c r="Q37" s="385"/>
      <c r="R37" s="385"/>
      <c r="S37" s="385"/>
      <c r="T37" s="385"/>
      <c r="U37" s="385"/>
      <c r="V37" s="385"/>
      <c r="W37" s="385"/>
      <c r="X37" s="385"/>
      <c r="Y37" s="385"/>
      <c r="Z37" s="385"/>
      <c r="AA37" s="385"/>
      <c r="AB37" s="385"/>
      <c r="AC37" s="385"/>
      <c r="AD37" s="385"/>
      <c r="AE37" s="385"/>
      <c r="AF37" s="385"/>
      <c r="AG37" s="385"/>
      <c r="AH37" s="386"/>
      <c r="AI37" s="18"/>
    </row>
    <row r="38" spans="2:35" x14ac:dyDescent="0.25">
      <c r="B38" s="49" t="s">
        <v>80</v>
      </c>
      <c r="C38" s="50"/>
      <c r="D38" s="50"/>
      <c r="E38" s="50"/>
      <c r="F38" s="50"/>
      <c r="G38" s="50"/>
      <c r="H38" s="50"/>
      <c r="I38" s="50"/>
      <c r="J38" s="50"/>
      <c r="K38" s="50"/>
      <c r="L38" s="50"/>
      <c r="M38" s="50"/>
      <c r="N38" s="50"/>
      <c r="O38" s="50"/>
      <c r="P38" s="50"/>
      <c r="Q38" s="51"/>
      <c r="R38" s="52"/>
      <c r="S38" s="53" t="s">
        <v>81</v>
      </c>
      <c r="T38" s="50"/>
      <c r="U38" s="50"/>
      <c r="V38" s="50"/>
      <c r="W38" s="50"/>
      <c r="X38" s="50"/>
      <c r="Y38" s="50"/>
      <c r="Z38" s="50"/>
      <c r="AA38" s="50"/>
      <c r="AB38" s="50"/>
      <c r="AC38" s="50"/>
      <c r="AD38" s="50"/>
      <c r="AE38" s="50"/>
      <c r="AF38" s="50"/>
      <c r="AG38" s="50"/>
      <c r="AH38" s="54"/>
      <c r="AI38" s="18"/>
    </row>
    <row r="39" spans="2:35" x14ac:dyDescent="0.25">
      <c r="B39" s="55"/>
      <c r="C39" s="56"/>
      <c r="D39" s="56"/>
      <c r="E39" s="56"/>
      <c r="F39" s="56"/>
      <c r="G39" s="56"/>
      <c r="H39" s="56"/>
      <c r="I39" s="56"/>
      <c r="J39" s="56"/>
      <c r="K39" s="56"/>
      <c r="L39" s="56"/>
      <c r="M39" s="56"/>
      <c r="N39" s="56"/>
      <c r="O39" s="56"/>
      <c r="P39" s="56"/>
      <c r="Q39" s="57"/>
      <c r="R39" s="52"/>
      <c r="S39" s="58"/>
      <c r="T39" s="56"/>
      <c r="U39" s="56"/>
      <c r="V39" s="56"/>
      <c r="W39" s="56"/>
      <c r="X39" s="56"/>
      <c r="Y39" s="56"/>
      <c r="Z39" s="56"/>
      <c r="AA39" s="56"/>
      <c r="AB39" s="56"/>
      <c r="AC39" s="56"/>
      <c r="AD39" s="56"/>
      <c r="AE39" s="56"/>
      <c r="AF39" s="56"/>
      <c r="AG39" s="56"/>
      <c r="AH39" s="59"/>
      <c r="AI39" s="18"/>
    </row>
    <row r="40" spans="2:35" x14ac:dyDescent="0.25">
      <c r="B40" s="55" t="s">
        <v>79</v>
      </c>
      <c r="C40" s="56"/>
      <c r="D40" s="56"/>
      <c r="E40" s="56"/>
      <c r="F40" s="56"/>
      <c r="G40" s="56"/>
      <c r="H40" s="56"/>
      <c r="I40" s="56"/>
      <c r="J40" s="56"/>
      <c r="K40" s="56"/>
      <c r="L40" s="56"/>
      <c r="M40" s="56"/>
      <c r="N40" s="56"/>
      <c r="O40" s="56"/>
      <c r="P40" s="56"/>
      <c r="Q40" s="57"/>
      <c r="R40" s="60"/>
      <c r="S40" s="58" t="s">
        <v>79</v>
      </c>
      <c r="T40" s="56"/>
      <c r="U40" s="56"/>
      <c r="V40" s="56"/>
      <c r="W40" s="56"/>
      <c r="X40" s="56"/>
      <c r="Y40" s="56"/>
      <c r="Z40" s="56"/>
      <c r="AA40" s="56"/>
      <c r="AB40" s="56"/>
      <c r="AC40" s="56"/>
      <c r="AD40" s="56"/>
      <c r="AE40" s="56"/>
      <c r="AF40" s="56"/>
      <c r="AG40" s="56"/>
      <c r="AH40" s="59"/>
    </row>
    <row r="41" spans="2:35" ht="15.75" thickBot="1" x14ac:dyDescent="0.3">
      <c r="B41" s="294"/>
      <c r="C41" s="293"/>
      <c r="D41" s="293"/>
      <c r="E41" s="293"/>
      <c r="F41" s="293"/>
      <c r="G41" s="293"/>
      <c r="H41" s="293">
        <f>'Start Data'!B10</f>
        <v>0</v>
      </c>
      <c r="I41" s="293"/>
      <c r="J41" s="293"/>
      <c r="K41" s="293"/>
      <c r="L41" s="293"/>
      <c r="M41" s="293"/>
      <c r="N41" s="293"/>
      <c r="O41" s="293"/>
      <c r="P41" s="293"/>
      <c r="Q41" s="295"/>
      <c r="R41" s="296"/>
      <c r="S41" s="297"/>
      <c r="T41" s="293"/>
      <c r="U41" s="293"/>
      <c r="V41" s="293"/>
      <c r="W41" s="293"/>
      <c r="X41" s="293"/>
      <c r="Y41" s="293"/>
      <c r="Z41" s="293">
        <f>'Start Data'!B12</f>
        <v>0</v>
      </c>
      <c r="AA41" s="293"/>
      <c r="AB41" s="293"/>
      <c r="AC41" s="293"/>
      <c r="AD41" s="293"/>
      <c r="AE41" s="293"/>
      <c r="AF41" s="293"/>
      <c r="AG41" s="293"/>
      <c r="AH41" s="298"/>
    </row>
  </sheetData>
  <sheetProtection algorithmName="SHA-512" hashValue="c1XJoSn0k/p36uRyMkcSKFOXBrLQCuI00W1OzNAiNKc2NinGkUmGSGnNT8ahgLPubA/tG/m0b7b0+dlNENrexA==" saltValue="Wxc9JEZL+QPXVsueIjcsEw==" spinCount="100000" sheet="1" objects="1" scenarios="1"/>
  <mergeCells count="21">
    <mergeCell ref="B36:AH37"/>
    <mergeCell ref="B4:G4"/>
    <mergeCell ref="H4:K4"/>
    <mergeCell ref="B5:G5"/>
    <mergeCell ref="H5:K5"/>
    <mergeCell ref="U5:V5"/>
    <mergeCell ref="W5:X5"/>
    <mergeCell ref="B6:G6"/>
    <mergeCell ref="H6:K6"/>
    <mergeCell ref="U6:V6"/>
    <mergeCell ref="W6:X6"/>
    <mergeCell ref="B7:G7"/>
    <mergeCell ref="H7:K7"/>
    <mergeCell ref="B8:G8"/>
    <mergeCell ref="H8:K8"/>
    <mergeCell ref="B9:G9"/>
    <mergeCell ref="AI12:AI14"/>
    <mergeCell ref="B10:AH10"/>
    <mergeCell ref="B32:AH34"/>
    <mergeCell ref="AH12:AH14"/>
    <mergeCell ref="H9:K9"/>
  </mergeCells>
  <conditionalFormatting sqref="C12:AG13">
    <cfRule type="expression" dxfId="157" priority="18">
      <formula>WEEKDAY(C12,2)&gt;5</formula>
    </cfRule>
  </conditionalFormatting>
  <conditionalFormatting sqref="C15:AG29">
    <cfRule type="cellIs" dxfId="156" priority="55" operator="greaterThan">
      <formula>10</formula>
    </cfRule>
  </conditionalFormatting>
  <pageMargins left="0.7" right="0.7" top="0.78740157499999996" bottom="0.78740157499999996" header="0.3" footer="0.3"/>
  <pageSetup paperSize="9" scale="72"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D5C23D2-FE34-4F53-AC74-39D1B94781E5}">
            <xm:f>VLOOKUP(C12,Feiertage!$B$25:$B$31,1,0)</xm:f>
            <x14:dxf>
              <fill>
                <patternFill patternType="solid">
                  <fgColor theme="8" tint="0.79998168889431442"/>
                  <bgColor theme="8" tint="0.79998168889431442"/>
                </patternFill>
              </fill>
            </x14:dxf>
          </x14:cfRule>
          <x14:cfRule type="expression" priority="2" id="{82C811AF-50A2-46D3-8D95-CFC603DC3464}">
            <xm:f>IF('Start Data'!$B$3=Feiertage!$Q$2,VLOOKUP(C12,Feiertage!$Q$3:$Q$21,1,0),0)</xm:f>
            <x14:dxf>
              <fill>
                <patternFill patternType="solid">
                  <fgColor theme="8" tint="0.79998168889431442"/>
                  <bgColor theme="8" tint="0.79998168889431442"/>
                </patternFill>
              </fill>
            </x14:dxf>
          </x14:cfRule>
          <x14:cfRule type="expression" priority="3" id="{CB46CCCF-2DE6-43A8-9002-A39467C2083E}">
            <xm:f>IF('Start Data'!$B$3=Feiertage!$P$2,VLOOKUP(C12,Feiertage!$P$3:$P$21,1,0),0)</xm:f>
            <x14:dxf>
              <fill>
                <patternFill patternType="solid">
                  <fgColor theme="8" tint="0.79998168889431442"/>
                  <bgColor theme="8" tint="0.79998168889431442"/>
                </patternFill>
              </fill>
            </x14:dxf>
          </x14:cfRule>
          <x14:cfRule type="expression" priority="4" id="{69600914-C368-43F0-86DE-C1F50CB1F0CC}">
            <xm:f>IF('Start Data'!$B$3=Feiertage!$O$2,VLOOKUP(C12,Feiertage!$O$3:$O$21,1,0),0)</xm:f>
            <x14:dxf>
              <fill>
                <patternFill patternType="solid">
                  <fgColor theme="8" tint="0.79998168889431442"/>
                  <bgColor theme="8" tint="0.79998168889431442"/>
                </patternFill>
              </fill>
            </x14:dxf>
          </x14:cfRule>
          <x14:cfRule type="expression" priority="5" id="{06955309-5B7B-422E-A478-4997F25E0D67}">
            <xm:f>IF('Start Data'!$B$3=Feiertage!$N$2,VLOOKUP(C12,Feiertage!$N$3:$N$21,1,0),0)</xm:f>
            <x14:dxf>
              <fill>
                <patternFill patternType="solid">
                  <fgColor theme="8" tint="0.79998168889431442"/>
                  <bgColor theme="8" tint="0.79998168889431442"/>
                </patternFill>
              </fill>
            </x14:dxf>
          </x14:cfRule>
          <x14:cfRule type="expression" priority="6" id="{C207D256-76C3-4BDB-A47F-95B06A4DB258}">
            <xm:f>IF('Start Data'!$B$3=Feiertage!$M$2,VLOOKUP(C12,Feiertage!$M$3:$M$21,1,0),0)</xm:f>
            <x14:dxf>
              <fill>
                <patternFill patternType="solid">
                  <fgColor theme="8" tint="0.79998168889431442"/>
                  <bgColor theme="8" tint="0.79998168889431442"/>
                </patternFill>
              </fill>
            </x14:dxf>
          </x14:cfRule>
          <x14:cfRule type="expression" priority="7" id="{3410AECC-D10E-40E6-8E75-B3B6892CEAA0}">
            <xm:f>IF('Start Data'!$B$3=Feiertage!$L$2,VLOOKUP(C12,Feiertage!$L$3:$L$21,1,0),0)</xm:f>
            <x14:dxf>
              <fill>
                <patternFill patternType="solid">
                  <fgColor theme="8" tint="0.79998168889431442"/>
                  <bgColor theme="8" tint="0.79998168889431442"/>
                </patternFill>
              </fill>
            </x14:dxf>
          </x14:cfRule>
          <x14:cfRule type="expression" priority="8" id="{C1E12CEF-8235-4E22-B3DA-6EED50DCFA5A}">
            <xm:f>IF('Start Data'!$B$3=Feiertage!$K$2,VLOOKUP(C12,Feiertage!$K$3:$K$21,1,0),0)</xm:f>
            <x14:dxf>
              <fill>
                <patternFill patternType="solid">
                  <fgColor theme="8" tint="0.79998168889431442"/>
                  <bgColor theme="8" tint="0.79998168889431442"/>
                </patternFill>
              </fill>
            </x14:dxf>
          </x14:cfRule>
          <x14:cfRule type="expression" priority="9" id="{79B97882-19FC-4120-AFCE-0CD2F978CE70}">
            <xm:f>IF('Start Data'!$B$3=Feiertage!$J$2,VLOOKUP(C12,Feiertage!$J$3:$J$21,1,0),0)</xm:f>
            <x14:dxf>
              <fill>
                <patternFill patternType="solid">
                  <fgColor theme="8" tint="0.79998168889431442"/>
                  <bgColor theme="8" tint="0.79998168889431442"/>
                </patternFill>
              </fill>
            </x14:dxf>
          </x14:cfRule>
          <x14:cfRule type="expression" priority="10" id="{E936C77A-16EC-467E-9D8B-550AF2D3E4EC}">
            <xm:f>IF('Start Data'!$B$3=Feiertage!$I$2,VLOOKUP(C12,Feiertage!$I$3:$I$21,1,0),0)</xm:f>
            <x14:dxf>
              <fill>
                <patternFill patternType="solid">
                  <fgColor theme="8" tint="0.79998168889431442"/>
                  <bgColor theme="8" tint="0.79998168889431442"/>
                </patternFill>
              </fill>
            </x14:dxf>
          </x14:cfRule>
          <x14:cfRule type="expression" priority="11" id="{808B9A0C-4552-407D-8DF7-371ACCDE37F6}">
            <xm:f>IF('Start Data'!$B$3=Feiertage!$H$2,VLOOKUP(C12,Feiertage!$H$3:$H$21,1,0),0)</xm:f>
            <x14:dxf>
              <fill>
                <patternFill patternType="solid">
                  <fgColor theme="8" tint="0.79998168889431442"/>
                  <bgColor theme="8" tint="0.79998168889431442"/>
                </patternFill>
              </fill>
            </x14:dxf>
          </x14:cfRule>
          <x14:cfRule type="expression" priority="12" id="{BB658F60-C887-497B-B4F6-BCE2153732B0}">
            <xm:f>IF('Start Data'!$B$3=Feiertage!$G$2,VLOOKUP(C12,Feiertage!$G$3:$G$21,1,0),0)</xm:f>
            <x14:dxf>
              <fill>
                <patternFill patternType="solid">
                  <fgColor theme="8" tint="0.79998168889431442"/>
                  <bgColor theme="8" tint="0.79998168889431442"/>
                </patternFill>
              </fill>
            </x14:dxf>
          </x14:cfRule>
          <x14:cfRule type="expression" priority="13" id="{EC05C27B-6B80-40C2-8FD9-19984D3DE8C7}">
            <xm:f>IF('Start Data'!$B$3=Feiertage!$F$2,VLOOKUP(C12,Feiertage!$F$3:$F$21,1,0),0)</xm:f>
            <x14:dxf>
              <fill>
                <patternFill patternType="solid">
                  <fgColor theme="8" tint="0.79998168889431442"/>
                  <bgColor theme="8" tint="0.79998168889431442"/>
                </patternFill>
              </fill>
            </x14:dxf>
          </x14:cfRule>
          <x14:cfRule type="expression" priority="14" id="{B2DF1224-3B13-44E1-BABD-0652B244C58F}">
            <xm:f>IF('Start Data'!$B$3=Feiertage!$E$2,VLOOKUP(C12,Feiertage!$E$3:$E$21,1,0),0)</xm:f>
            <x14:dxf>
              <fill>
                <patternFill patternType="solid">
                  <fgColor theme="8" tint="0.79998168889431442"/>
                  <bgColor theme="8" tint="0.79998168889431442"/>
                </patternFill>
              </fill>
            </x14:dxf>
          </x14:cfRule>
          <x14:cfRule type="expression" priority="15" id="{B42AFEB3-B473-49A8-9530-C1ABAE82756F}">
            <xm:f>IF('Start Data'!$B$3=Feiertage!$D$2,VLOOKUP(C12,Feiertage!$D$3:$D$21,1,0),0)</xm:f>
            <x14:dxf>
              <fill>
                <patternFill patternType="solid">
                  <fgColor theme="8" tint="0.79998168889431442"/>
                  <bgColor theme="8" tint="0.79998168889431442"/>
                </patternFill>
              </fill>
            </x14:dxf>
          </x14:cfRule>
          <x14:cfRule type="expression" priority="16" id="{81B20DC9-6EA9-4649-AFD1-50A8B1D2DD53}">
            <xm:f>IF('Start Data'!$B$3=Feiertage!$B$2,VLOOKUP(C12,Feiertage!$B$3:$B$21,1,0),0)</xm:f>
            <x14:dxf>
              <fill>
                <patternFill patternType="solid">
                  <fgColor theme="8" tint="0.79998168889431442"/>
                  <bgColor theme="8" tint="0.79998168889431442"/>
                </patternFill>
              </fill>
            </x14:dxf>
          </x14:cfRule>
          <x14:cfRule type="expression" priority="17" id="{EC1C46C4-7BAB-4946-9AAF-0F68533980E9}">
            <xm:f>IF('Start Data'!$B$3=Feiertage!$C$2,VLOOKUP(C12,Feiertage!$C$3:$C$21,1,0),0)</xm:f>
            <x14:dxf>
              <fill>
                <patternFill patternType="solid">
                  <fgColor theme="8" tint="0.79998168889431442"/>
                  <bgColor theme="8" tint="0.79998168889431442"/>
                </patternFill>
              </fill>
            </x14:dxf>
          </x14:cfRule>
          <xm:sqref>C12:AG13</xm:sqref>
        </x14:conditionalFormatting>
        <x14:conditionalFormatting xmlns:xm="http://schemas.microsoft.com/office/excel/2006/main">
          <x14:cfRule type="expression" priority="56" id="{312D017E-C723-4B00-A110-9C1BB3DE1BEA}">
            <xm:f>AND($C$13&gt;='Start Data'!$D38,$C$13&lt;='Start Data'!$E38,'Start Data'!$F38="x")</xm:f>
            <x14:dxf>
              <fill>
                <patternFill patternType="solid">
                  <fgColor indexed="26"/>
                  <bgColor indexed="26"/>
                </patternFill>
              </fill>
            </x14:dxf>
          </x14:cfRule>
          <xm:sqref>C15:AG29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14</vt:i4>
      </vt:variant>
    </vt:vector>
  </HeadingPairs>
  <TitlesOfParts>
    <vt:vector size="32" baseType="lpstr">
      <vt:lpstr>Instructions</vt:lpstr>
      <vt:lpstr>Start Data</vt:lpstr>
      <vt:lpstr>EXAMPLE</vt:lpstr>
      <vt:lpstr>January</vt:lpstr>
      <vt:lpstr>February</vt:lpstr>
      <vt:lpstr>March</vt:lpstr>
      <vt:lpstr>April</vt:lpstr>
      <vt:lpstr>May</vt:lpstr>
      <vt:lpstr>June</vt:lpstr>
      <vt:lpstr>July</vt:lpstr>
      <vt:lpstr>August</vt:lpstr>
      <vt:lpstr>September</vt:lpstr>
      <vt:lpstr>October</vt:lpstr>
      <vt:lpstr>November</vt:lpstr>
      <vt:lpstr>December</vt:lpstr>
      <vt:lpstr>SumDayperYear</vt:lpstr>
      <vt:lpstr>Feiertage</vt:lpstr>
      <vt:lpstr>Jahresübersicht</vt:lpstr>
      <vt:lpstr>April!Druckbereich</vt:lpstr>
      <vt:lpstr>August!Druckbereich</vt:lpstr>
      <vt:lpstr>December!Druckbereich</vt:lpstr>
      <vt:lpstr>EXAMPLE!Druckbereich</vt:lpstr>
      <vt:lpstr>February!Druckbereich</vt:lpstr>
      <vt:lpstr>January!Druckbereich</vt:lpstr>
      <vt:lpstr>July!Druckbereich</vt:lpstr>
      <vt:lpstr>June!Druckbereich</vt:lpstr>
      <vt:lpstr>March!Druckbereich</vt:lpstr>
      <vt:lpstr>May!Druckbereich</vt:lpstr>
      <vt:lpstr>November!Druckbereich</vt:lpstr>
      <vt:lpstr>October!Druckbereich</vt:lpstr>
      <vt:lpstr>September!Druckbereich</vt:lpstr>
      <vt:lpstr>Schleswig_Holstein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Scharfenberg, Dorothea</dc:creator>
  <cp:lastModifiedBy>Gottlieb, Andrea</cp:lastModifiedBy>
  <cp:revision>2</cp:revision>
  <cp:lastPrinted>2023-08-15T09:24:55Z</cp:lastPrinted>
  <dcterms:created xsi:type="dcterms:W3CDTF">2023-03-21T13:33:44Z</dcterms:created>
  <dcterms:modified xsi:type="dcterms:W3CDTF">2024-12-17T11:12:59Z</dcterms:modified>
</cp:coreProperties>
</file>